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309"/>
  <workbookPr codeName="ThisWorkbook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graceabuhamad/Desktop/"/>
    </mc:Choice>
  </mc:AlternateContent>
  <bookViews>
    <workbookView xWindow="0" yWindow="460" windowWidth="28800" windowHeight="17460" firstSheet="6" activeTab="6"/>
  </bookViews>
  <sheets>
    <sheet name="JANUARY" sheetId="2" state="hidden" r:id="rId1"/>
    <sheet name="FEBRUARY" sheetId="3" state="hidden" r:id="rId2"/>
    <sheet name="MARCH" sheetId="4" state="hidden" r:id="rId3"/>
    <sheet name="APRIL" sheetId="5" state="hidden" r:id="rId4"/>
    <sheet name="MAY" sheetId="6" state="hidden" r:id="rId5"/>
    <sheet name="JUNE" sheetId="7" state="hidden" r:id="rId6"/>
    <sheet name="JULY" sheetId="8" r:id="rId7"/>
    <sheet name="AUGUST" sheetId="9" r:id="rId8"/>
    <sheet name="SEPTEMBER" sheetId="10" r:id="rId9"/>
    <sheet name="OCTOBER" sheetId="11" state="hidden" r:id="rId10"/>
    <sheet name="NOVEMBER" sheetId="12" state="hidden" r:id="rId11"/>
    <sheet name="DECEMBER" sheetId="13" state="hidden" r:id="rId12"/>
  </sheets>
  <definedNames>
    <definedName name="CalendarYear">JANUARY!$C$3</definedName>
    <definedName name="DaysAndWeeks">{0,1,2,3,4,5,6} + {0;1;2;3;4;5}*7</definedName>
    <definedName name="_xlnm.Print_Area" localSheetId="3">APRIL!$A$5:$I$19</definedName>
    <definedName name="_xlnm.Print_Area" localSheetId="7">AUGUST!$A$5:$I$23</definedName>
    <definedName name="_xlnm.Print_Area" localSheetId="11">DECEMBER!$A$5:$H$19</definedName>
    <definedName name="_xlnm.Print_Area" localSheetId="1">FEBRUARY!$A$5:$I$19</definedName>
    <definedName name="_xlnm.Print_Area" localSheetId="0">JANUARY!$A$5:$I$19</definedName>
    <definedName name="_xlnm.Print_Area" localSheetId="6">JULY!$A$5:$I$23</definedName>
    <definedName name="_xlnm.Print_Area" localSheetId="5">JUNE!$A$5:$I$19</definedName>
    <definedName name="_xlnm.Print_Area" localSheetId="2">MARCH!$A$5:$I$19</definedName>
    <definedName name="_xlnm.Print_Area" localSheetId="4">MAY!$A$5:$I$19</definedName>
    <definedName name="_xlnm.Print_Area" localSheetId="10">NOVEMBER!$A$5:$I$19</definedName>
    <definedName name="_xlnm.Print_Area" localSheetId="9">OCTOBER!$A$5:$I$19</definedName>
    <definedName name="WeekStart">JANUARY!$E$3</definedName>
  </definedName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3" i="8" l="1" a="1"/>
  <c r="G13" i="8"/>
  <c r="F13" i="8"/>
  <c r="E13" i="8"/>
  <c r="D13" i="8"/>
  <c r="C13" i="8"/>
  <c r="B13" i="8"/>
  <c r="H13" i="8"/>
  <c r="B18" i="12" a="1"/>
  <c r="B18" i="12"/>
  <c r="B12" i="12" a="1"/>
  <c r="B12" i="12"/>
  <c r="G18" i="12"/>
  <c r="F18" i="12"/>
  <c r="E18" i="12"/>
  <c r="D18" i="12"/>
  <c r="C18" i="12"/>
  <c r="H18" i="12"/>
  <c r="H12" i="12"/>
  <c r="G12" i="12"/>
  <c r="F12" i="12"/>
  <c r="E12" i="12"/>
  <c r="D12" i="12"/>
  <c r="C12" i="12"/>
  <c r="B5" i="9"/>
  <c r="B5" i="10"/>
  <c r="B5" i="11"/>
  <c r="B5" i="12"/>
  <c r="B5" i="13"/>
  <c r="B5" i="8"/>
  <c r="B5" i="6"/>
  <c r="B5" i="7"/>
  <c r="B5" i="5"/>
  <c r="B5" i="4"/>
  <c r="B5" i="3"/>
  <c r="B18" i="13" a="1"/>
  <c r="B18" i="13"/>
  <c r="B16" i="13" a="1"/>
  <c r="B16" i="13"/>
  <c r="B14" i="13" a="1"/>
  <c r="B14" i="13"/>
  <c r="B12" i="13" a="1"/>
  <c r="B12" i="13"/>
  <c r="B10" i="13" a="1"/>
  <c r="B10" i="13"/>
  <c r="B8" i="13" a="1"/>
  <c r="B8" i="13"/>
  <c r="B16" i="12" a="1"/>
  <c r="B16" i="12"/>
  <c r="B14" i="12" a="1"/>
  <c r="B14" i="12"/>
  <c r="B10" i="12" a="1"/>
  <c r="D10" i="12"/>
  <c r="B8" i="12" a="1"/>
  <c r="B8" i="12"/>
  <c r="B18" i="11" a="1"/>
  <c r="C18" i="11"/>
  <c r="B16" i="11" a="1"/>
  <c r="B16" i="11"/>
  <c r="B14" i="11" a="1"/>
  <c r="B14" i="11"/>
  <c r="B12" i="11" a="1"/>
  <c r="B12" i="11"/>
  <c r="B10" i="11" a="1"/>
  <c r="B10" i="11"/>
  <c r="B8" i="11" a="1"/>
  <c r="B8" i="11"/>
  <c r="B19" i="10" a="1"/>
  <c r="B19" i="10"/>
  <c r="B17" i="10" a="1"/>
  <c r="B17" i="10"/>
  <c r="B14" i="10" a="1"/>
  <c r="B14" i="10"/>
  <c r="B11" i="10" a="1"/>
  <c r="B11" i="10"/>
  <c r="B8" i="10" a="1"/>
  <c r="B8" i="10"/>
  <c r="B20" i="9" a="1"/>
  <c r="B20" i="9"/>
  <c r="B17" i="9" a="1"/>
  <c r="B17" i="9"/>
  <c r="B14" i="9" a="1"/>
  <c r="B14" i="9"/>
  <c r="B11" i="9" a="1"/>
  <c r="B11" i="9"/>
  <c r="B8" i="9" a="1"/>
  <c r="B8" i="9"/>
  <c r="B19" i="8" a="1"/>
  <c r="B19" i="8"/>
  <c r="B16" i="8" a="1"/>
  <c r="B16" i="8"/>
  <c r="B10" i="8" a="1"/>
  <c r="B10" i="8"/>
  <c r="B8" i="8" a="1"/>
  <c r="B8" i="8"/>
  <c r="B18" i="7" a="1"/>
  <c r="B18" i="7"/>
  <c r="B16" i="7" a="1"/>
  <c r="B16" i="7"/>
  <c r="B14" i="7" a="1"/>
  <c r="B14" i="7"/>
  <c r="B12" i="7" a="1"/>
  <c r="B12" i="7"/>
  <c r="B10" i="7" a="1"/>
  <c r="B10" i="7"/>
  <c r="B8" i="7" a="1"/>
  <c r="B8" i="7"/>
  <c r="B18" i="6" a="1"/>
  <c r="B18" i="6"/>
  <c r="B16" i="6" a="1"/>
  <c r="B16" i="6"/>
  <c r="B14" i="6" a="1"/>
  <c r="B14" i="6"/>
  <c r="B12" i="6" a="1"/>
  <c r="B12" i="6"/>
  <c r="B10" i="6" a="1"/>
  <c r="B10" i="6"/>
  <c r="B8" i="6" a="1"/>
  <c r="B8" i="6"/>
  <c r="B18" i="5" a="1"/>
  <c r="B18" i="5"/>
  <c r="B16" i="5" a="1"/>
  <c r="B16" i="5"/>
  <c r="B14" i="5" a="1"/>
  <c r="B14" i="5"/>
  <c r="B12" i="5" a="1"/>
  <c r="B12" i="5"/>
  <c r="B10" i="5" a="1"/>
  <c r="B10" i="5"/>
  <c r="B8" i="5" a="1"/>
  <c r="B8" i="5"/>
  <c r="B18" i="4" a="1"/>
  <c r="B18" i="4"/>
  <c r="B16" i="4" a="1"/>
  <c r="B16" i="4"/>
  <c r="B14" i="4" a="1"/>
  <c r="B14" i="4"/>
  <c r="B12" i="4" a="1"/>
  <c r="B12" i="4"/>
  <c r="B10" i="4" a="1"/>
  <c r="B10" i="4"/>
  <c r="B8" i="4" a="1"/>
  <c r="C8" i="4"/>
  <c r="C7" i="4"/>
  <c r="B18" i="3" a="1"/>
  <c r="B18" i="3"/>
  <c r="B16" i="3" a="1"/>
  <c r="B16" i="3"/>
  <c r="B14" i="3" a="1"/>
  <c r="B14" i="3"/>
  <c r="B12" i="3" a="1"/>
  <c r="B12" i="3"/>
  <c r="B10" i="3" a="1"/>
  <c r="B10" i="3"/>
  <c r="B8" i="3" a="1"/>
  <c r="B8" i="3"/>
  <c r="B18" i="2" a="1"/>
  <c r="B18" i="2"/>
  <c r="B16" i="2" a="1"/>
  <c r="B16" i="2"/>
  <c r="B14" i="2" a="1"/>
  <c r="B14" i="2"/>
  <c r="B12" i="2" a="1"/>
  <c r="B12" i="2"/>
  <c r="B10" i="2" a="1"/>
  <c r="F10" i="2"/>
  <c r="B8" i="2" a="1"/>
  <c r="F8" i="2"/>
  <c r="F7" i="2"/>
  <c r="G18" i="13"/>
  <c r="H18" i="13"/>
  <c r="F18" i="13"/>
  <c r="E18" i="13"/>
  <c r="D18" i="13"/>
  <c r="C18" i="13"/>
  <c r="G16" i="13"/>
  <c r="F16" i="13"/>
  <c r="H16" i="13"/>
  <c r="E16" i="13"/>
  <c r="D16" i="13"/>
  <c r="C16" i="13"/>
  <c r="H14" i="13"/>
  <c r="G14" i="13"/>
  <c r="F14" i="13"/>
  <c r="E14" i="13"/>
  <c r="D14" i="13"/>
  <c r="C14" i="13"/>
  <c r="H12" i="13"/>
  <c r="G12" i="13"/>
  <c r="F12" i="13"/>
  <c r="E12" i="13"/>
  <c r="D12" i="13"/>
  <c r="C12" i="13"/>
  <c r="G10" i="13"/>
  <c r="H10" i="13"/>
  <c r="F10" i="13"/>
  <c r="E10" i="13"/>
  <c r="D10" i="13"/>
  <c r="C10" i="13"/>
  <c r="G8" i="13"/>
  <c r="G7" i="13"/>
  <c r="H8" i="13"/>
  <c r="H7" i="13"/>
  <c r="F8" i="13"/>
  <c r="F7" i="13"/>
  <c r="E8" i="13"/>
  <c r="E7" i="13"/>
  <c r="D8" i="13"/>
  <c r="D7" i="13"/>
  <c r="C8" i="13"/>
  <c r="C7" i="13"/>
  <c r="G16" i="12"/>
  <c r="H16" i="12"/>
  <c r="F16" i="12"/>
  <c r="E16" i="12"/>
  <c r="D16" i="12"/>
  <c r="C16" i="12"/>
  <c r="H14" i="12"/>
  <c r="G14" i="12"/>
  <c r="F14" i="12"/>
  <c r="E14" i="12"/>
  <c r="D14" i="12"/>
  <c r="C14" i="12"/>
  <c r="B10" i="12"/>
  <c r="H10" i="12"/>
  <c r="G10" i="12"/>
  <c r="C10" i="12"/>
  <c r="F10" i="12"/>
  <c r="E10" i="12"/>
  <c r="G8" i="12"/>
  <c r="G7" i="12"/>
  <c r="F8" i="12"/>
  <c r="F7" i="12"/>
  <c r="H8" i="12"/>
  <c r="H7" i="12"/>
  <c r="E8" i="12"/>
  <c r="E7" i="12"/>
  <c r="C8" i="12"/>
  <c r="C7" i="12"/>
  <c r="D8" i="12"/>
  <c r="D7" i="12"/>
  <c r="H18" i="11"/>
  <c r="G18" i="11"/>
  <c r="F18" i="11"/>
  <c r="E18" i="11"/>
  <c r="B18" i="11"/>
  <c r="D18" i="11"/>
  <c r="H16" i="11"/>
  <c r="G16" i="11"/>
  <c r="F16" i="11"/>
  <c r="E16" i="11"/>
  <c r="D16" i="11"/>
  <c r="C16" i="11"/>
  <c r="H14" i="11"/>
  <c r="G14" i="11"/>
  <c r="F14" i="11"/>
  <c r="E14" i="11"/>
  <c r="D14" i="11"/>
  <c r="C14" i="11"/>
  <c r="G12" i="11"/>
  <c r="H12" i="11"/>
  <c r="F12" i="11"/>
  <c r="D12" i="11"/>
  <c r="E12" i="11"/>
  <c r="C12" i="11"/>
  <c r="G10" i="11"/>
  <c r="H10" i="11"/>
  <c r="F10" i="11"/>
  <c r="E10" i="11"/>
  <c r="D10" i="11"/>
  <c r="C10" i="11"/>
  <c r="G8" i="11"/>
  <c r="G7" i="11"/>
  <c r="H8" i="11"/>
  <c r="H7" i="11"/>
  <c r="F8" i="11"/>
  <c r="F7" i="11"/>
  <c r="E8" i="11"/>
  <c r="E7" i="11"/>
  <c r="D8" i="11"/>
  <c r="D7" i="11"/>
  <c r="C8" i="11"/>
  <c r="C7" i="11"/>
  <c r="H19" i="10"/>
  <c r="G19" i="10"/>
  <c r="F19" i="10"/>
  <c r="E19" i="10"/>
  <c r="D19" i="10"/>
  <c r="C19" i="10"/>
  <c r="G17" i="10"/>
  <c r="H17" i="10"/>
  <c r="F17" i="10"/>
  <c r="E17" i="10"/>
  <c r="D17" i="10"/>
  <c r="C17" i="10"/>
  <c r="H14" i="10"/>
  <c r="G14" i="10"/>
  <c r="F14" i="10"/>
  <c r="E14" i="10"/>
  <c r="D14" i="10"/>
  <c r="C14" i="10"/>
  <c r="H11" i="10"/>
  <c r="G11" i="10"/>
  <c r="F11" i="10"/>
  <c r="E11" i="10"/>
  <c r="D11" i="10"/>
  <c r="C11" i="10"/>
  <c r="G8" i="10"/>
  <c r="G7" i="10"/>
  <c r="F8" i="10"/>
  <c r="F7" i="10"/>
  <c r="E8" i="10"/>
  <c r="E7" i="10"/>
  <c r="D8" i="10"/>
  <c r="D7" i="10"/>
  <c r="H8" i="10"/>
  <c r="H7" i="10"/>
  <c r="C8" i="10"/>
  <c r="C7" i="10"/>
  <c r="G20" i="9"/>
  <c r="H20" i="9"/>
  <c r="F20" i="9"/>
  <c r="D20" i="9"/>
  <c r="C20" i="9"/>
  <c r="E20" i="9"/>
  <c r="H17" i="9"/>
  <c r="G17" i="9"/>
  <c r="F17" i="9"/>
  <c r="E17" i="9"/>
  <c r="D17" i="9"/>
  <c r="C17" i="9"/>
  <c r="G14" i="9"/>
  <c r="H14" i="9"/>
  <c r="F14" i="9"/>
  <c r="E14" i="9"/>
  <c r="D14" i="9"/>
  <c r="C14" i="9"/>
  <c r="G11" i="9"/>
  <c r="H11" i="9"/>
  <c r="F11" i="9"/>
  <c r="E11" i="9"/>
  <c r="D11" i="9"/>
  <c r="C11" i="9"/>
  <c r="H8" i="9"/>
  <c r="H7" i="9"/>
  <c r="G8" i="9"/>
  <c r="G7" i="9"/>
  <c r="F8" i="9"/>
  <c r="F7" i="9"/>
  <c r="E8" i="9"/>
  <c r="E7" i="9"/>
  <c r="D8" i="9"/>
  <c r="D7" i="9"/>
  <c r="C8" i="9"/>
  <c r="C7" i="9"/>
  <c r="G19" i="8"/>
  <c r="H19" i="8"/>
  <c r="F19" i="8"/>
  <c r="E19" i="8"/>
  <c r="D19" i="8"/>
  <c r="C19" i="8"/>
  <c r="G16" i="8"/>
  <c r="H16" i="8"/>
  <c r="F16" i="8"/>
  <c r="E16" i="8"/>
  <c r="D16" i="8"/>
  <c r="C16" i="8"/>
  <c r="H10" i="8"/>
  <c r="G10" i="8"/>
  <c r="F10" i="8"/>
  <c r="E10" i="8"/>
  <c r="D10" i="8"/>
  <c r="C10" i="8"/>
  <c r="G8" i="8"/>
  <c r="G7" i="8"/>
  <c r="H8" i="8"/>
  <c r="H7" i="8"/>
  <c r="F8" i="8"/>
  <c r="F7" i="8"/>
  <c r="E8" i="8"/>
  <c r="E7" i="8"/>
  <c r="D8" i="8"/>
  <c r="D7" i="8"/>
  <c r="C8" i="8"/>
  <c r="C7" i="8"/>
  <c r="G18" i="7"/>
  <c r="H18" i="7"/>
  <c r="F18" i="7"/>
  <c r="E18" i="7"/>
  <c r="D18" i="7"/>
  <c r="C18" i="7"/>
  <c r="H16" i="7"/>
  <c r="G16" i="7"/>
  <c r="F16" i="7"/>
  <c r="E16" i="7"/>
  <c r="D16" i="7"/>
  <c r="C16" i="7"/>
  <c r="G14" i="7"/>
  <c r="H14" i="7"/>
  <c r="F14" i="7"/>
  <c r="E14" i="7"/>
  <c r="D14" i="7"/>
  <c r="C14" i="7"/>
  <c r="G12" i="7"/>
  <c r="H12" i="7"/>
  <c r="F12" i="7"/>
  <c r="E12" i="7"/>
  <c r="D12" i="7"/>
  <c r="C12" i="7"/>
  <c r="G10" i="7"/>
  <c r="H10" i="7"/>
  <c r="F10" i="7"/>
  <c r="E10" i="7"/>
  <c r="D10" i="7"/>
  <c r="C10" i="7"/>
  <c r="G8" i="7"/>
  <c r="G7" i="7"/>
  <c r="H8" i="7"/>
  <c r="H7" i="7"/>
  <c r="F8" i="7"/>
  <c r="F7" i="7"/>
  <c r="E8" i="7"/>
  <c r="E7" i="7"/>
  <c r="D8" i="7"/>
  <c r="D7" i="7"/>
  <c r="C8" i="7"/>
  <c r="C7" i="7"/>
  <c r="G18" i="6"/>
  <c r="H18" i="6"/>
  <c r="F18" i="6"/>
  <c r="E18" i="6"/>
  <c r="D18" i="6"/>
  <c r="C18" i="6"/>
  <c r="G16" i="6"/>
  <c r="H16" i="6"/>
  <c r="F16" i="6"/>
  <c r="E16" i="6"/>
  <c r="D16" i="6"/>
  <c r="C16" i="6"/>
  <c r="H14" i="6"/>
  <c r="G14" i="6"/>
  <c r="E14" i="6"/>
  <c r="D14" i="6"/>
  <c r="C14" i="6"/>
  <c r="F14" i="6"/>
  <c r="H12" i="6"/>
  <c r="G12" i="6"/>
  <c r="E12" i="6"/>
  <c r="D12" i="6"/>
  <c r="C12" i="6"/>
  <c r="F12" i="6"/>
  <c r="G10" i="6"/>
  <c r="H10" i="6"/>
  <c r="F10" i="6"/>
  <c r="E10" i="6"/>
  <c r="D10" i="6"/>
  <c r="C10" i="6"/>
  <c r="G8" i="6"/>
  <c r="G7" i="6"/>
  <c r="H8" i="6"/>
  <c r="H7" i="6"/>
  <c r="F8" i="6"/>
  <c r="F7" i="6"/>
  <c r="E8" i="6"/>
  <c r="E7" i="6"/>
  <c r="D8" i="6"/>
  <c r="D7" i="6"/>
  <c r="C8" i="6"/>
  <c r="C7" i="6"/>
  <c r="H18" i="5"/>
  <c r="F18" i="5"/>
  <c r="E18" i="5"/>
  <c r="G18" i="5"/>
  <c r="D18" i="5"/>
  <c r="C18" i="5"/>
  <c r="H16" i="5"/>
  <c r="G16" i="5"/>
  <c r="F16" i="5"/>
  <c r="E16" i="5"/>
  <c r="D16" i="5"/>
  <c r="C16" i="5"/>
  <c r="G14" i="5"/>
  <c r="H14" i="5"/>
  <c r="F14" i="5"/>
  <c r="E14" i="5"/>
  <c r="D14" i="5"/>
  <c r="C14" i="5"/>
  <c r="G12" i="5"/>
  <c r="H12" i="5"/>
  <c r="F12" i="5"/>
  <c r="E12" i="5"/>
  <c r="D12" i="5"/>
  <c r="C12" i="5"/>
  <c r="G10" i="5"/>
  <c r="H10" i="5"/>
  <c r="F10" i="5"/>
  <c r="E10" i="5"/>
  <c r="D10" i="5"/>
  <c r="C10" i="5"/>
  <c r="G8" i="5"/>
  <c r="G7" i="5"/>
  <c r="H8" i="5"/>
  <c r="H7" i="5"/>
  <c r="F8" i="5"/>
  <c r="F7" i="5"/>
  <c r="E8" i="5"/>
  <c r="E7" i="5"/>
  <c r="D8" i="5"/>
  <c r="D7" i="5"/>
  <c r="C8" i="5"/>
  <c r="C7" i="5"/>
  <c r="G18" i="4"/>
  <c r="H18" i="4"/>
  <c r="F18" i="4"/>
  <c r="E18" i="4"/>
  <c r="D18" i="4"/>
  <c r="C18" i="4"/>
  <c r="G16" i="4"/>
  <c r="F16" i="4"/>
  <c r="E16" i="4"/>
  <c r="D16" i="4"/>
  <c r="H16" i="4"/>
  <c r="C16" i="4"/>
  <c r="G14" i="4"/>
  <c r="H14" i="4"/>
  <c r="F14" i="4"/>
  <c r="E14" i="4"/>
  <c r="D14" i="4"/>
  <c r="C14" i="4"/>
  <c r="H12" i="4"/>
  <c r="F12" i="4"/>
  <c r="E12" i="4"/>
  <c r="D12" i="4"/>
  <c r="C12" i="4"/>
  <c r="G12" i="4"/>
  <c r="H10" i="4"/>
  <c r="G10" i="4"/>
  <c r="F10" i="4"/>
  <c r="E10" i="4"/>
  <c r="D10" i="4"/>
  <c r="C10" i="4"/>
  <c r="H8" i="4"/>
  <c r="H7" i="4"/>
  <c r="G8" i="4"/>
  <c r="G7" i="4"/>
  <c r="F8" i="4"/>
  <c r="F7" i="4"/>
  <c r="B8" i="4"/>
  <c r="E8" i="4"/>
  <c r="E7" i="4"/>
  <c r="D8" i="4"/>
  <c r="D7" i="4"/>
  <c r="H18" i="3"/>
  <c r="G18" i="3"/>
  <c r="F18" i="3"/>
  <c r="E18" i="3"/>
  <c r="D18" i="3"/>
  <c r="C18" i="3"/>
  <c r="G16" i="3"/>
  <c r="F16" i="3"/>
  <c r="E16" i="3"/>
  <c r="D16" i="3"/>
  <c r="H16" i="3"/>
  <c r="C16" i="3"/>
  <c r="F14" i="3"/>
  <c r="E14" i="3"/>
  <c r="D14" i="3"/>
  <c r="G14" i="3"/>
  <c r="C14" i="3"/>
  <c r="H14" i="3"/>
  <c r="G12" i="3"/>
  <c r="D12" i="3"/>
  <c r="H12" i="3"/>
  <c r="F12" i="3"/>
  <c r="E12" i="3"/>
  <c r="C12" i="3"/>
  <c r="D10" i="3"/>
  <c r="H10" i="3"/>
  <c r="G10" i="3"/>
  <c r="C10" i="3"/>
  <c r="F10" i="3"/>
  <c r="E10" i="3"/>
  <c r="G8" i="3"/>
  <c r="G7" i="3"/>
  <c r="H8" i="3"/>
  <c r="H7" i="3"/>
  <c r="F8" i="3"/>
  <c r="F7" i="3"/>
  <c r="E8" i="3"/>
  <c r="E7" i="3"/>
  <c r="D8" i="3"/>
  <c r="D7" i="3"/>
  <c r="C8" i="3"/>
  <c r="C7" i="3"/>
  <c r="G18" i="2"/>
  <c r="F18" i="2"/>
  <c r="H18" i="2"/>
  <c r="E18" i="2"/>
  <c r="D18" i="2"/>
  <c r="C18" i="2"/>
  <c r="G16" i="2"/>
  <c r="H16" i="2"/>
  <c r="F16" i="2"/>
  <c r="E16" i="2"/>
  <c r="D16" i="2"/>
  <c r="C16" i="2"/>
  <c r="G14" i="2"/>
  <c r="D14" i="2"/>
  <c r="H14" i="2"/>
  <c r="F14" i="2"/>
  <c r="E14" i="2"/>
  <c r="C14" i="2"/>
  <c r="H12" i="2"/>
  <c r="E12" i="2"/>
  <c r="G12" i="2"/>
  <c r="F12" i="2"/>
  <c r="D12" i="2"/>
  <c r="C12" i="2"/>
  <c r="H10" i="2"/>
  <c r="D10" i="2"/>
  <c r="C10" i="2"/>
  <c r="B10" i="2"/>
  <c r="G10" i="2"/>
  <c r="E10" i="2"/>
  <c r="E8" i="2"/>
  <c r="E7" i="2"/>
  <c r="B8" i="2"/>
  <c r="H8" i="2"/>
  <c r="H7" i="2"/>
  <c r="G8" i="2"/>
  <c r="G7" i="2"/>
  <c r="D8" i="2"/>
  <c r="D7" i="2"/>
  <c r="C8" i="2"/>
  <c r="C7" i="2"/>
  <c r="B7" i="13"/>
  <c r="B7" i="12"/>
  <c r="B7" i="11"/>
  <c r="B7" i="10"/>
  <c r="B7" i="9"/>
  <c r="B7" i="8"/>
  <c r="B7" i="7"/>
  <c r="B7" i="6"/>
  <c r="B7" i="5"/>
  <c r="B7" i="4"/>
  <c r="B7" i="3"/>
  <c r="B7" i="2"/>
  <c r="B5" i="2"/>
</calcChain>
</file>

<file path=xl/sharedStrings.xml><?xml version="1.0" encoding="utf-8"?>
<sst xmlns="http://schemas.openxmlformats.org/spreadsheetml/2006/main" count="125" uniqueCount="59">
  <si>
    <t>MAY</t>
  </si>
  <si>
    <t>FEBRUARY</t>
  </si>
  <si>
    <t>JANUARY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</si>
  <si>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</si>
  <si>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</si>
  <si>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</si>
  <si>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</si>
  <si>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</si>
  <si>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</si>
  <si>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</si>
  <si>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</si>
  <si>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</si>
  <si>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Enter year:</t>
  </si>
  <si>
    <t>Week start:</t>
  </si>
  <si>
    <t>FEB</t>
  </si>
  <si>
    <t>JAN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</si>
  <si>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</si>
  <si>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</si>
  <si>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</si>
  <si>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</si>
  <si>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</si>
  <si>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</si>
  <si>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</si>
  <si>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</si>
  <si>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</si>
  <si>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M</t>
  </si>
  <si>
    <t>Start the calendar on Sunday by changing cell E3 to S</t>
  </si>
  <si>
    <t>Birthday Party</t>
  </si>
  <si>
    <t>Client Committee @14:30 UTC</t>
  </si>
  <si>
    <t>Implementation Oversight Task Force (IOTF) @ 19:00 UTC</t>
  </si>
  <si>
    <t>ICANN Report to NTIA due</t>
  </si>
  <si>
    <t>PC: AoI</t>
  </si>
  <si>
    <t>PC: AoI, CoC, CoI, ESoB</t>
  </si>
  <si>
    <t>PC: Bylaws, Names Contract</t>
  </si>
  <si>
    <t>PC: Names Contract</t>
  </si>
  <si>
    <r>
      <rPr>
        <b/>
        <sz val="8"/>
        <color rgb="FF008000"/>
        <rFont val="Trebuchet MS"/>
        <scheme val="minor"/>
      </rPr>
      <t>1st Draft: Names Contract, Number and PP Subcontract agreements</t>
    </r>
    <r>
      <rPr>
        <b/>
        <sz val="8"/>
        <color rgb="FF0000FF"/>
        <rFont val="Trebuchet MS"/>
        <scheme val="minor"/>
      </rPr>
      <t xml:space="preserve">
PC: AoI, CoC, CoI, ESoB, Bylaws</t>
    </r>
  </si>
  <si>
    <t>PC: AoI, CoC, CoI, ESoB, Bylaws</t>
  </si>
  <si>
    <t>PC: CoC, CoI, ESoB, Bylaws</t>
  </si>
  <si>
    <r>
      <rPr>
        <b/>
        <sz val="8"/>
        <color rgb="FF660066"/>
        <rFont val="Trebuchet MS"/>
        <scheme val="minor"/>
      </rPr>
      <t>Staff Analysis: AoI</t>
    </r>
    <r>
      <rPr>
        <b/>
        <sz val="8"/>
        <color rgb="FF0000FF"/>
        <rFont val="Trebuchet MS"/>
        <scheme val="minor"/>
      </rPr>
      <t xml:space="preserve">
PC: CoC, CoI, ESoB, Bylaws</t>
    </r>
  </si>
  <si>
    <r>
      <rPr>
        <b/>
        <sz val="8"/>
        <color rgb="FF660066"/>
        <rFont val="Trebuchet MS"/>
        <scheme val="minor"/>
      </rPr>
      <t>Staff Analysis: Bylaws</t>
    </r>
    <r>
      <rPr>
        <b/>
        <sz val="8"/>
        <color rgb="FF0000FF"/>
        <rFont val="Trebuchet MS"/>
        <scheme val="minor"/>
      </rPr>
      <t xml:space="preserve">
PC: Names Contract</t>
    </r>
  </si>
  <si>
    <t xml:space="preserve">
PC: Names Contract</t>
  </si>
  <si>
    <t>Due: Comments on Names Contract</t>
  </si>
  <si>
    <r>
      <rPr>
        <b/>
        <sz val="8"/>
        <color rgb="FF008000"/>
        <rFont val="Trebuchet MS"/>
        <scheme val="minor"/>
      </rPr>
      <t>1st Draft: Interco Agreement</t>
    </r>
    <r>
      <rPr>
        <b/>
        <sz val="8"/>
        <color rgb="FF0000FF"/>
        <rFont val="Trebuchet MS"/>
        <scheme val="minor"/>
      </rPr>
      <t xml:space="preserve">
PC: CoC, CoI, ESoB, Bylaws</t>
    </r>
  </si>
  <si>
    <t>Due: Comments on Interco Agreement</t>
  </si>
  <si>
    <t>Final Draft: Interco Agreement</t>
  </si>
  <si>
    <t>Staff Analysis: Names Contract</t>
  </si>
  <si>
    <r>
      <rPr>
        <b/>
        <sz val="8"/>
        <color rgb="FF660066"/>
        <rFont val="Trebuchet MS"/>
        <scheme val="minor"/>
      </rPr>
      <t>Final Draft: Number &amp; PP Subcontract Agreements
Staff Analysis: CoC, CoI, ESoB</t>
    </r>
    <r>
      <rPr>
        <b/>
        <sz val="8"/>
        <color rgb="FF0000FF"/>
        <rFont val="Trebuchet MS"/>
        <scheme val="minor"/>
      </rPr>
      <t xml:space="preserve">
PC: Names Contract</t>
    </r>
  </si>
  <si>
    <t>CWG Chairs' Prep (time TBD)</t>
  </si>
  <si>
    <t>CWG Chairs' Prep @ 16:00 UTC</t>
  </si>
  <si>
    <t>CWG-Stewardship @ TBD (focus on intercompany agreement)</t>
  </si>
  <si>
    <t>CWG-Stewardship @ TBD (focus on implementation update)</t>
  </si>
  <si>
    <t xml:space="preserve">CWG-Stewardship @ 15:00 UTC (focus on PTI Bylaws; Articles; RZERC) -- *Sidley </t>
  </si>
  <si>
    <t>CWG-Stewardship @ 14:00 UTC (final call for comments)</t>
  </si>
  <si>
    <r>
      <t xml:space="preserve">CWG-Stewardship @ 14:00 UTC (focus on Naming contract) *Sidley </t>
    </r>
    <r>
      <rPr>
        <b/>
        <sz val="8"/>
        <color theme="1" tint="0.499984740745262"/>
        <rFont val="Trebuchet MS (Body)"/>
      </rPr>
      <t>IOTF @ 19:00 UTC</t>
    </r>
  </si>
  <si>
    <t>DT-O call at 19:00 UTC</t>
  </si>
  <si>
    <t>Client Committee @14:30</t>
  </si>
  <si>
    <t>Client Committee @14:00</t>
  </si>
  <si>
    <r>
      <t xml:space="preserve">CWG-Stewardship @ 06:00 UTC (focus on Naming contract) *Sidley </t>
    </r>
    <r>
      <rPr>
        <b/>
        <sz val="8"/>
        <color theme="1" tint="0.499984740745262"/>
        <rFont val="Trebuchet MS (Body)"/>
      </rPr>
      <t>SLE Team @ 21:00 UTC</t>
    </r>
  </si>
  <si>
    <t>IANA IPR Call @14:00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</si>
</sst>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"/>
  </numFmts>
  <fonts count="17" x14ac:knownFonts="1">
    <font>
      <b/>
      <sz val="8"/>
      <color theme="1" tint="0.499984740745262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b/>
      <sz val="10"/>
      <color theme="0" tint="-0.24994659260841701"/>
      <name val="Trebuchet MS"/>
      <family val="2"/>
      <scheme val="minor"/>
    </font>
    <font>
      <b/>
      <sz val="9"/>
      <color theme="0" tint="-0.24994659260841701"/>
      <name val="Trebuchet MS"/>
      <family val="2"/>
      <scheme val="minor"/>
    </font>
    <font>
      <b/>
      <sz val="34"/>
      <color theme="1"/>
      <name val="Trebuchet MS"/>
      <family val="2"/>
      <scheme val="major"/>
    </font>
    <font>
      <b/>
      <sz val="22"/>
      <color theme="0" tint="-0.24994659260841701"/>
      <name val="Trebuchet MS"/>
      <family val="2"/>
      <scheme val="major"/>
    </font>
    <font>
      <b/>
      <u/>
      <sz val="10"/>
      <color theme="1"/>
      <name val="Trebuchet MS"/>
      <family val="2"/>
      <scheme val="minor"/>
    </font>
    <font>
      <b/>
      <sz val="8"/>
      <color theme="8"/>
      <name val="Trebuchet MS"/>
      <family val="2"/>
      <scheme val="minor"/>
    </font>
    <font>
      <b/>
      <sz val="8"/>
      <color theme="5"/>
      <name val="Trebuchet MS"/>
      <family val="2"/>
      <scheme val="minor"/>
    </font>
    <font>
      <b/>
      <sz val="8"/>
      <color theme="9"/>
      <name val="Trebuchet MS"/>
      <family val="2"/>
      <scheme val="minor"/>
    </font>
    <font>
      <b/>
      <sz val="8"/>
      <name val="Trebuchet MS"/>
      <family val="2"/>
      <scheme val="minor"/>
    </font>
    <font>
      <b/>
      <sz val="8"/>
      <color rgb="FF0000FF"/>
      <name val="Trebuchet MS"/>
      <scheme val="minor"/>
    </font>
    <font>
      <b/>
      <u/>
      <sz val="8"/>
      <color theme="11"/>
      <name val="Trebuchet MS"/>
      <family val="2"/>
      <scheme val="minor"/>
    </font>
    <font>
      <b/>
      <sz val="8"/>
      <color rgb="FF008000"/>
      <name val="Trebuchet MS"/>
      <scheme val="minor"/>
    </font>
    <font>
      <b/>
      <sz val="8"/>
      <color rgb="FF660066"/>
      <name val="Trebuchet MS"/>
      <scheme val="minor"/>
    </font>
    <font>
      <b/>
      <sz val="8"/>
      <color rgb="FFFF0000"/>
      <name val="Trebuchet MS"/>
      <scheme val="minor"/>
    </font>
    <font>
      <b/>
      <sz val="8"/>
      <color theme="1" tint="0.499984740745262"/>
      <name val="Trebuchet MS (Body)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ck">
        <color theme="4"/>
      </left>
      <right/>
      <top/>
      <bottom/>
      <diagonal/>
    </border>
    <border>
      <left style="thick">
        <color theme="4"/>
      </left>
      <right style="thick">
        <color theme="4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ck">
        <color rgb="FFF2E900"/>
      </left>
      <right style="thick">
        <color rgb="FFF2E900"/>
      </right>
      <top/>
      <bottom/>
      <diagonal/>
    </border>
    <border>
      <left style="thick">
        <color theme="4"/>
      </left>
      <right style="thick">
        <color theme="4"/>
      </right>
      <top style="thin">
        <color auto="1"/>
      </top>
      <bottom/>
      <diagonal/>
    </border>
    <border>
      <left style="thick">
        <color theme="4"/>
      </left>
      <right style="thick">
        <color theme="4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6">
    <xf numFmtId="0" fontId="0" fillId="0" borderId="0">
      <alignment horizontal="left" vertical="top" wrapText="1" indent="1"/>
    </xf>
    <xf numFmtId="0" fontId="4" fillId="0" borderId="0" applyNumberFormat="0" applyFill="0" applyBorder="0" applyProtection="0">
      <alignment horizontal="left" vertical="top"/>
    </xf>
    <xf numFmtId="0" fontId="1" fillId="0" borderId="0" applyNumberFormat="0" applyFill="0" applyProtection="0">
      <alignment vertical="top"/>
    </xf>
    <xf numFmtId="0" fontId="2" fillId="0" borderId="0" applyNumberFormat="0" applyFill="0" applyAlignment="0" applyProtection="0"/>
    <xf numFmtId="164" fontId="1" fillId="0" borderId="0" applyFill="0" applyProtection="0">
      <alignment horizontal="left" indent="1"/>
    </xf>
    <xf numFmtId="0" fontId="6" fillId="0" borderId="0" applyNumberFormat="0" applyFill="0" applyProtection="0">
      <alignment horizontal="center" vertical="top"/>
    </xf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horizontal="left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  <xf numFmtId="0" fontId="12" fillId="0" borderId="0" applyNumberFormat="0" applyFill="0" applyBorder="0" applyAlignment="0" applyProtection="0">
      <alignment horizontal="left" vertical="top" wrapText="1" indent="1"/>
    </xf>
  </cellStyleXfs>
  <cellXfs count="42">
    <xf numFmtId="0" fontId="0" fillId="0" borderId="0" xfId="0">
      <alignment horizontal="left" vertical="top" wrapText="1" indent="1"/>
    </xf>
    <xf numFmtId="0" fontId="2" fillId="0" borderId="0" xfId="3" applyAlignment="1">
      <alignment horizontal="left" vertical="top"/>
    </xf>
    <xf numFmtId="164" fontId="1" fillId="0" borderId="0" xfId="4" applyAlignment="1">
      <alignment horizontal="left" vertical="top"/>
    </xf>
    <xf numFmtId="0" fontId="0" fillId="0" borderId="1" xfId="0" applyBorder="1">
      <alignment horizontal="left" vertical="top" wrapText="1" indent="1"/>
    </xf>
    <xf numFmtId="0" fontId="0" fillId="0" borderId="2" xfId="0" applyBorder="1">
      <alignment horizontal="left" vertical="top" wrapText="1" indent="1"/>
    </xf>
    <xf numFmtId="0" fontId="4" fillId="0" borderId="0" xfId="1" applyAlignment="1">
      <alignment horizontal="center" vertical="top"/>
    </xf>
    <xf numFmtId="164" fontId="1" fillId="0" borderId="2" xfId="4" applyBorder="1">
      <alignment horizontal="left" indent="1"/>
    </xf>
    <xf numFmtId="0" fontId="1" fillId="0" borderId="0" xfId="2">
      <alignment vertical="top"/>
    </xf>
    <xf numFmtId="0" fontId="6" fillId="0" borderId="0" xfId="5">
      <alignment horizontal="center" vertical="top"/>
    </xf>
    <xf numFmtId="0" fontId="3" fillId="0" borderId="0" xfId="6" applyAlignment="1">
      <alignment horizontal="left" vertical="top"/>
    </xf>
    <xf numFmtId="0" fontId="6" fillId="0" borderId="3" xfId="5" applyBorder="1">
      <alignment horizontal="center" vertical="top"/>
    </xf>
    <xf numFmtId="0" fontId="6" fillId="0" borderId="4" xfId="5" applyBorder="1">
      <alignment horizontal="center" vertical="top"/>
    </xf>
    <xf numFmtId="0" fontId="1" fillId="2" borderId="0" xfId="2" applyFill="1">
      <alignment vertical="top"/>
    </xf>
    <xf numFmtId="164" fontId="1" fillId="2" borderId="2" xfId="4" applyFill="1" applyBorder="1">
      <alignment horizontal="left" indent="1"/>
    </xf>
    <xf numFmtId="0" fontId="0" fillId="2" borderId="2" xfId="0" applyFill="1" applyBorder="1">
      <alignment horizontal="left" vertical="top" wrapText="1" indent="1"/>
    </xf>
    <xf numFmtId="0" fontId="0" fillId="0" borderId="2" xfId="0" applyBorder="1" applyAlignment="1">
      <alignment horizontal="left" vertical="top" wrapText="1" indent="1"/>
    </xf>
    <xf numFmtId="0" fontId="9" fillId="0" borderId="2" xfId="0" applyFont="1" applyBorder="1">
      <alignment horizontal="left" vertical="top" wrapText="1" indent="1"/>
    </xf>
    <xf numFmtId="0" fontId="11" fillId="0" borderId="2" xfId="0" applyFont="1" applyBorder="1" applyAlignment="1">
      <alignment horizontal="left" wrapText="1" indent="1"/>
    </xf>
    <xf numFmtId="0" fontId="11" fillId="2" borderId="2" xfId="0" applyFont="1" applyFill="1" applyBorder="1" applyAlignment="1">
      <alignment horizontal="left" wrapText="1" indent="1"/>
    </xf>
    <xf numFmtId="164" fontId="1" fillId="0" borderId="2" xfId="4" applyBorder="1" applyAlignment="1">
      <alignment horizontal="left" indent="1"/>
    </xf>
    <xf numFmtId="0" fontId="11" fillId="0" borderId="5" xfId="0" applyFont="1" applyBorder="1" applyAlignment="1">
      <alignment horizontal="left" wrapText="1" indent="1"/>
    </xf>
    <xf numFmtId="164" fontId="1" fillId="0" borderId="6" xfId="4" applyBorder="1">
      <alignment horizontal="left" indent="1"/>
    </xf>
    <xf numFmtId="164" fontId="1" fillId="2" borderId="6" xfId="4" applyFill="1" applyBorder="1">
      <alignment horizontal="left" indent="1"/>
    </xf>
    <xf numFmtId="0" fontId="0" fillId="3" borderId="7" xfId="0" applyFill="1" applyBorder="1">
      <alignment horizontal="left" vertical="top" wrapText="1" indent="1"/>
    </xf>
    <xf numFmtId="0" fontId="0" fillId="3" borderId="8" xfId="0" applyFill="1" applyBorder="1">
      <alignment horizontal="left" vertical="top" wrapText="1" indent="1"/>
    </xf>
    <xf numFmtId="0" fontId="11" fillId="3" borderId="7" xfId="0" applyFont="1" applyFill="1" applyBorder="1" applyAlignment="1">
      <alignment horizontal="left" wrapText="1" indent="1"/>
    </xf>
    <xf numFmtId="0" fontId="9" fillId="3" borderId="7" xfId="0" applyFont="1" applyFill="1" applyBorder="1">
      <alignment horizontal="left" vertical="top" wrapText="1" indent="1"/>
    </xf>
    <xf numFmtId="0" fontId="0" fillId="3" borderId="7" xfId="0" applyFill="1" applyBorder="1" applyAlignment="1">
      <alignment horizontal="left" wrapText="1" indent="1"/>
    </xf>
    <xf numFmtId="0" fontId="8" fillId="0" borderId="2" xfId="0" applyFont="1" applyBorder="1" applyAlignment="1">
      <alignment horizontal="left" vertical="top" wrapText="1" indent="1"/>
    </xf>
    <xf numFmtId="0" fontId="9" fillId="0" borderId="0" xfId="0" applyFont="1" applyAlignment="1">
      <alignment horizontal="left" vertical="top" wrapText="1" indent="1"/>
    </xf>
    <xf numFmtId="0" fontId="7" fillId="0" borderId="2" xfId="0" applyFont="1" applyBorder="1" applyAlignment="1">
      <alignment horizontal="left" vertical="top" wrapText="1" indent="1"/>
    </xf>
    <xf numFmtId="0" fontId="9" fillId="0" borderId="2" xfId="0" applyFont="1" applyBorder="1" applyAlignment="1">
      <alignment horizontal="left" vertical="top" wrapText="1" indent="1"/>
    </xf>
    <xf numFmtId="0" fontId="15" fillId="0" borderId="2" xfId="0" applyFont="1" applyBorder="1" applyAlignment="1">
      <alignment horizontal="left" wrapText="1" indent="1"/>
    </xf>
    <xf numFmtId="0" fontId="15" fillId="0" borderId="5" xfId="0" applyFont="1" applyBorder="1" applyAlignment="1">
      <alignment horizontal="left" wrapText="1" indent="1"/>
    </xf>
    <xf numFmtId="0" fontId="14" fillId="3" borderId="7" xfId="0" applyFont="1" applyFill="1" applyBorder="1" applyAlignment="1">
      <alignment horizontal="left" wrapText="1" indent="1"/>
    </xf>
    <xf numFmtId="0" fontId="11" fillId="2" borderId="5" xfId="0" applyFont="1" applyFill="1" applyBorder="1" applyAlignment="1">
      <alignment horizontal="left" wrapText="1" indent="1"/>
    </xf>
    <xf numFmtId="0" fontId="11" fillId="2" borderId="7" xfId="0" applyFont="1" applyFill="1" applyBorder="1" applyAlignment="1">
      <alignment horizontal="left" wrapText="1" indent="1"/>
    </xf>
    <xf numFmtId="0" fontId="0" fillId="2" borderId="7" xfId="0" applyFill="1" applyBorder="1">
      <alignment horizontal="left" vertical="top" wrapText="1" indent="1"/>
    </xf>
    <xf numFmtId="0" fontId="14" fillId="2" borderId="7" xfId="0" applyFont="1" applyFill="1" applyBorder="1" applyAlignment="1">
      <alignment horizontal="left" wrapText="1" indent="1"/>
    </xf>
    <xf numFmtId="0" fontId="0" fillId="2" borderId="7" xfId="0" applyFill="1" applyBorder="1" applyAlignment="1">
      <alignment horizontal="left" wrapText="1" indent="1"/>
    </xf>
    <xf numFmtId="0" fontId="5" fillId="0" borderId="0" xfId="7">
      <alignment horizontal="left"/>
    </xf>
    <xf numFmtId="164" fontId="4" fillId="0" borderId="0" xfId="1" applyNumberFormat="1">
      <alignment horizontal="left" vertical="top"/>
    </xf>
  </cellXfs>
  <cellStyles count="56">
    <cellStyle name="Followed Hyperlink" xfId="8" builtinId="9" hidden="1"/>
    <cellStyle name="Followed Hyperlink" xfId="9" builtinId="9" hidden="1"/>
    <cellStyle name="Followed Hyperlink" xfId="10" builtinId="9" hidden="1"/>
    <cellStyle name="Followed Hyperlink" xfId="11" builtinId="9" hidden="1"/>
    <cellStyle name="Followed Hyperlink" xfId="12" builtinId="9" hidden="1"/>
    <cellStyle name="Followed Hyperlink" xfId="13" builtinId="9" hidden="1"/>
    <cellStyle name="Followed Hyperlink" xfId="14" builtinId="9" hidden="1"/>
    <cellStyle name="Followed Hyperlink" xfId="15" builtinId="9" hidden="1"/>
    <cellStyle name="Followed Hyperlink" xfId="16" builtinId="9" hidden="1"/>
    <cellStyle name="Followed Hyperlink" xfId="17" builtinId="9" hidden="1"/>
    <cellStyle name="Followed Hyperlink" xfId="18" builtinId="9" hidden="1"/>
    <cellStyle name="Followed Hyperlink" xfId="19" builtinId="9" hidden="1"/>
    <cellStyle name="Followed Hyperlink" xfId="20" builtinId="9" hidden="1"/>
    <cellStyle name="Followed Hyperlink" xfId="21" builtinId="9" hidden="1"/>
    <cellStyle name="Followed Hyperlink" xfId="22" builtinId="9" hidden="1"/>
    <cellStyle name="Followed Hyperlink" xfId="23" builtinId="9" hidden="1"/>
    <cellStyle name="Followed Hyperlink" xfId="24" builtinId="9" hidden="1"/>
    <cellStyle name="Followed Hyperlink" xfId="25" builtinId="9" hidden="1"/>
    <cellStyle name="Followed Hyperlink" xfId="26" builtinId="9" hidden="1"/>
    <cellStyle name="Followed Hyperlink" xfId="27" builtinId="9" hidden="1"/>
    <cellStyle name="Followed Hyperlink" xfId="28" builtinId="9" hidden="1"/>
    <cellStyle name="Followed Hyperlink" xfId="29" builtinId="9" hidden="1"/>
    <cellStyle name="Followed Hyperlink" xfId="30" builtinId="9" hidden="1"/>
    <cellStyle name="Followed Hyperlink" xfId="31" builtinId="9" hidden="1"/>
    <cellStyle name="Followed Hyperlink" xfId="32" builtinId="9" hidden="1"/>
    <cellStyle name="Followed Hyperlink" xfId="33" builtinId="9" hidden="1"/>
    <cellStyle name="Followed Hyperlink" xfId="34" builtinId="9" hidden="1"/>
    <cellStyle name="Followed Hyperlink" xfId="35" builtinId="9" hidden="1"/>
    <cellStyle name="Followed Hyperlink" xfId="36" builtinId="9" hidden="1"/>
    <cellStyle name="Followed Hyperlink" xfId="37" builtinId="9" hidden="1"/>
    <cellStyle name="Followed Hyperlink" xfId="38" builtinId="9" hidden="1"/>
    <cellStyle name="Followed Hyperlink" xfId="39" builtinId="9" hidden="1"/>
    <cellStyle name="Followed Hyperlink" xfId="40" builtinId="9" hidden="1"/>
    <cellStyle name="Followed Hyperlink" xfId="41" builtinId="9" hidden="1"/>
    <cellStyle name="Followed Hyperlink" xfId="42" builtinId="9" hidden="1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Heading 1" xfId="2" builtinId="16" customBuiltin="1"/>
    <cellStyle name="Heading 2" xfId="3" builtinId="17" customBuiltin="1"/>
    <cellStyle name="Heading 3" xfId="4" builtinId="18" customBuiltin="1"/>
    <cellStyle name="Heading 4" xfId="6" builtinId="19" customBuiltin="1"/>
    <cellStyle name="Hyperlink" xfId="5" builtinId="8" customBuiltin="1"/>
    <cellStyle name="Normal" xfId="0" builtinId="0" customBuiltin="1"/>
    <cellStyle name="Title" xfId="1" builtinId="15" customBuiltin="1"/>
    <cellStyle name="Year" xfId="7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theme" Target="theme/theme1.xml"/><Relationship Id="rId14" Type="http://schemas.openxmlformats.org/officeDocument/2006/relationships/styles" Target="styles.xml"/><Relationship Id="rId15" Type="http://schemas.openxmlformats.org/officeDocument/2006/relationships/sharedStrings" Target="sharedStrings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/Relationships>
</file>

<file path=xl/theme/theme1.xml><?xml version="1.0" encoding="utf-8"?>
<a:theme xmlns:a="http://schemas.openxmlformats.org/drawingml/2006/main" name="Office Theme">
  <a:themeElements>
    <a:clrScheme name="12-month gold stripes">
      <a:dk1>
        <a:srgbClr val="000000"/>
      </a:dk1>
      <a:lt1>
        <a:srgbClr val="FFFFFF"/>
      </a:lt1>
      <a:dk2>
        <a:srgbClr val="1F1D00"/>
      </a:dk2>
      <a:lt2>
        <a:srgbClr val="FEFEFE"/>
      </a:lt2>
      <a:accent1>
        <a:srgbClr val="F2E900"/>
      </a:accent1>
      <a:accent2>
        <a:srgbClr val="E685C9"/>
      </a:accent2>
      <a:accent3>
        <a:srgbClr val="70D680"/>
      </a:accent3>
      <a:accent4>
        <a:srgbClr val="FF6963"/>
      </a:accent4>
      <a:accent5>
        <a:srgbClr val="61C6C5"/>
      </a:accent5>
      <a:accent6>
        <a:srgbClr val="F8A11D"/>
      </a:accent6>
      <a:hlink>
        <a:srgbClr val="61C6C5"/>
      </a:hlink>
      <a:folHlink>
        <a:srgbClr val="BFBFBF"/>
      </a:folHlink>
    </a:clrScheme>
    <a:fontScheme name="1-month gold stripes">
      <a:majorFont>
        <a:latin typeface="Trebuchet MS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theme="0"/>
    <pageSetUpPr fitToPage="1"/>
  </sheetPr>
  <dimension ref="B2:I20"/>
  <sheetViews>
    <sheetView showGridLines="0" zoomScale="125" zoomScaleNormal="125" zoomScalePageLayoutView="125" workbookViewId="0">
      <selection activeCell="C4" sqref="C4"/>
    </sheetView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 t="s">
        <v>26</v>
      </c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 t="s">
        <v>12</v>
      </c>
      <c r="C3" s="9">
        <v>2016</v>
      </c>
      <c r="D3" s="9" t="s">
        <v>13</v>
      </c>
      <c r="E3" s="1" t="s">
        <v>25</v>
      </c>
      <c r="F3" s="1"/>
      <c r="G3" s="1"/>
    </row>
    <row r="4" spans="2:9" ht="16.5" customHeight="1" x14ac:dyDescent="0.15">
      <c r="E4" s="1"/>
      <c r="F4" s="1"/>
      <c r="G4" s="1"/>
      <c r="H4" s="8" t="s">
        <v>14</v>
      </c>
    </row>
    <row r="5" spans="2:9" ht="27.75" customHeight="1" x14ac:dyDescent="0.3">
      <c r="B5" s="40">
        <f>CalendarYear</f>
        <v>2016</v>
      </c>
      <c r="C5" s="40"/>
      <c r="E5" s="1"/>
      <c r="F5" s="1"/>
      <c r="G5" s="1"/>
    </row>
    <row r="6" spans="2:9" ht="44.25" customHeight="1" x14ac:dyDescent="0.15">
      <c r="B6" s="41" t="s">
        <v>2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DaysAndWeeks+DATE(CalendarYear,1,1)-WEEKDAY(DATE(CalendarYear,1,1),(WeekStart="M")+1)+1</f>
        <v>42366</v>
      </c>
      <c r="C8" s="6">
        <v>42367</v>
      </c>
      <c r="D8" s="6">
        <v>42368</v>
      </c>
      <c r="E8" s="6">
        <v>42369</v>
      </c>
      <c r="F8" s="6">
        <v>42370</v>
      </c>
      <c r="G8" s="6">
        <v>42371</v>
      </c>
      <c r="H8" s="6">
        <v>42372</v>
      </c>
    </row>
    <row r="9" spans="2:9" ht="39.75" customHeight="1" x14ac:dyDescent="0.15">
      <c r="B9" s="4"/>
      <c r="C9" s="4"/>
      <c r="D9" s="4"/>
      <c r="E9" s="4"/>
      <c r="F9" s="4"/>
      <c r="G9" s="4"/>
      <c r="H9" s="4"/>
    </row>
    <row r="10" spans="2:9" ht="15" customHeight="1" x14ac:dyDescent="0.15">
      <c r="B10" s="6">
        <f t="array" ref="B10:H10">DaysAndWeeks+DATE(CalendarYear,1,1)-WEEKDAY(DATE(CalendarYear,1,1),(WeekStart="M")+1)+8</f>
        <v>42373</v>
      </c>
      <c r="C10" s="6">
        <v>42374</v>
      </c>
      <c r="D10" s="6">
        <v>42375</v>
      </c>
      <c r="E10" s="6">
        <v>42376</v>
      </c>
      <c r="F10" s="6">
        <v>42377</v>
      </c>
      <c r="G10" s="6">
        <v>42378</v>
      </c>
      <c r="H10" s="6">
        <v>42379</v>
      </c>
    </row>
    <row r="11" spans="2:9" ht="39.75" customHeight="1" x14ac:dyDescent="0.15">
      <c r="B11" s="4"/>
      <c r="C11" s="4"/>
      <c r="D11" s="4"/>
      <c r="E11" s="4" t="s">
        <v>27</v>
      </c>
      <c r="F11" s="4"/>
      <c r="G11" s="4"/>
      <c r="H11" s="4"/>
    </row>
    <row r="12" spans="2:9" ht="15" customHeight="1" x14ac:dyDescent="0.15">
      <c r="B12" s="6">
        <f t="array" ref="B12:H12">DaysAndWeeks+DATE(CalendarYear,1,1)-WEEKDAY(DATE(CalendarYear,1,1),(WeekStart="M")+1)+15</f>
        <v>42380</v>
      </c>
      <c r="C12" s="6">
        <v>42381</v>
      </c>
      <c r="D12" s="6">
        <v>42382</v>
      </c>
      <c r="E12" s="6">
        <v>42383</v>
      </c>
      <c r="F12" s="6">
        <v>42384</v>
      </c>
      <c r="G12" s="6">
        <v>42385</v>
      </c>
      <c r="H12" s="6">
        <v>42386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DaysAndWeeks+DATE(CalendarYear,1,1)-WEEKDAY(DATE(CalendarYear,1,1),(WeekStart="M")+1)+22</f>
        <v>42387</v>
      </c>
      <c r="C14" s="6">
        <v>42388</v>
      </c>
      <c r="D14" s="6">
        <v>42389</v>
      </c>
      <c r="E14" s="6">
        <v>42390</v>
      </c>
      <c r="F14" s="6">
        <v>42391</v>
      </c>
      <c r="G14" s="6">
        <v>42392</v>
      </c>
      <c r="H14" s="6">
        <v>42393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DaysAndWeeks+DATE(CalendarYear,1,1)-WEEKDAY(DATE(CalendarYear,1,1),(WeekStart="M")+1)+29</f>
        <v>42394</v>
      </c>
      <c r="C16" s="6">
        <v>42395</v>
      </c>
      <c r="D16" s="6">
        <v>42396</v>
      </c>
      <c r="E16" s="6">
        <v>42397</v>
      </c>
      <c r="F16" s="6">
        <v>42398</v>
      </c>
      <c r="G16" s="6">
        <v>42399</v>
      </c>
      <c r="H16" s="6">
        <v>42400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DaysAndWeeks+DATE(CalendarYear,1,1)-WEEKDAY(DATE(CalendarYear,1,1),(WeekStart="M")+1)+36</f>
        <v>42401</v>
      </c>
      <c r="C18" s="6">
        <v>42402</v>
      </c>
      <c r="D18" s="6">
        <v>42403</v>
      </c>
      <c r="E18" s="6">
        <v>42404</v>
      </c>
      <c r="F18" s="6">
        <v>42405</v>
      </c>
      <c r="G18" s="6">
        <v>42406</v>
      </c>
      <c r="H18" s="6">
        <v>42407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  <row r="20" spans="2:8" ht="14.25" customHeight="1" x14ac:dyDescent="0.15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23" priority="4">
      <formula>DAY(B8)&gt;8</formula>
    </cfRule>
  </conditionalFormatting>
  <conditionalFormatting sqref="B16:H19">
    <cfRule type="expression" dxfId="22" priority="2">
      <formula>AND(DAY(B16)&gt;=1,DAY(B16)&lt;=15)</formula>
    </cfRule>
  </conditionalFormatting>
  <dataValidations count="1">
    <dataValidation type="list" allowBlank="1" showErrorMessage="1" errorTitle="Calendar cannot use this value." error="Please pick a value from the list." sqref="E3">
      <formula1>"M,S"</formula1>
    </dataValidation>
  </dataValidations>
  <hyperlinks>
    <hyperlink ref="H4" location="February!A1" display="February&gt;"/>
  </hyperlinks>
  <printOptions horizontalCentered="1"/>
  <pageMargins left="0.5" right="0.5" top="0.4" bottom="0.4" header="0.3" footer="0.3"/>
  <pageSetup fitToHeight="0" orientation="landscape" horizontalDpi="4294967293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>
    <tabColor theme="9" tint="0.39997558519241921"/>
    <pageSetUpPr fitToPage="1"/>
  </sheetPr>
  <dimension ref="B2:I20"/>
  <sheetViews>
    <sheetView showGridLines="0" zoomScale="125" zoomScaleNormal="125" zoomScalePageLayoutView="125" workbookViewId="0"/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B4" s="1"/>
      <c r="C4" s="1"/>
      <c r="D4" s="1"/>
      <c r="E4" s="1"/>
      <c r="F4" s="1"/>
      <c r="G4" s="10" t="s">
        <v>21</v>
      </c>
      <c r="H4" s="11" t="s">
        <v>23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9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DaysAndWeeks+DATE(CalendarYear,10,1)-WEEKDAY(DATE(CalendarYear,10,1),(WeekStart="M")+1)+1</f>
        <v>42639</v>
      </c>
      <c r="C8" s="6">
        <v>42640</v>
      </c>
      <c r="D8" s="6">
        <v>42641</v>
      </c>
      <c r="E8" s="6">
        <v>42642</v>
      </c>
      <c r="F8" s="6">
        <v>42643</v>
      </c>
      <c r="G8" s="6">
        <v>42644</v>
      </c>
      <c r="H8" s="6">
        <v>42645</v>
      </c>
    </row>
    <row r="9" spans="2:9" ht="39.75" customHeight="1" x14ac:dyDescent="0.15">
      <c r="B9" s="4"/>
      <c r="C9" s="4"/>
      <c r="D9" s="4"/>
      <c r="F9" s="4"/>
      <c r="G9" s="4"/>
      <c r="H9" s="4"/>
    </row>
    <row r="10" spans="2:9" ht="15" customHeight="1" x14ac:dyDescent="0.15">
      <c r="B10" s="6">
        <f t="array" ref="B10:H10">DaysAndWeeks+DATE(CalendarYear,10,1)-WEEKDAY(DATE(CalendarYear,10,1),(WeekStart="M")+1)+8</f>
        <v>42646</v>
      </c>
      <c r="C10" s="6">
        <v>42647</v>
      </c>
      <c r="D10" s="6">
        <v>42648</v>
      </c>
      <c r="E10" s="6">
        <v>42649</v>
      </c>
      <c r="F10" s="6">
        <v>42650</v>
      </c>
      <c r="G10" s="6">
        <v>42651</v>
      </c>
      <c r="H10" s="6">
        <v>42652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DaysAndWeeks+DATE(CalendarYear,10,1)-WEEKDAY(DATE(CalendarYear,10,1),(WeekStart="M")+1)+15</f>
        <v>42653</v>
      </c>
      <c r="C12" s="6">
        <v>42654</v>
      </c>
      <c r="D12" s="6">
        <v>42655</v>
      </c>
      <c r="E12" s="6">
        <v>42656</v>
      </c>
      <c r="F12" s="6">
        <v>42657</v>
      </c>
      <c r="G12" s="6">
        <v>42658</v>
      </c>
      <c r="H12" s="6">
        <v>42659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DaysAndWeeks+DATE(CalendarYear,10,1)-WEEKDAY(DATE(CalendarYear,10,1),(WeekStart="M")+1)+22</f>
        <v>42660</v>
      </c>
      <c r="C14" s="6">
        <v>42661</v>
      </c>
      <c r="D14" s="6">
        <v>42662</v>
      </c>
      <c r="E14" s="6">
        <v>42663</v>
      </c>
      <c r="F14" s="6">
        <v>42664</v>
      </c>
      <c r="G14" s="6">
        <v>42665</v>
      </c>
      <c r="H14" s="6">
        <v>42666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DaysAndWeeks+DATE(CalendarYear,10,1)-WEEKDAY(DATE(CalendarYear,10,1),(WeekStart="M")+1)+29</f>
        <v>42667</v>
      </c>
      <c r="C16" s="6">
        <v>42668</v>
      </c>
      <c r="D16" s="6">
        <v>42669</v>
      </c>
      <c r="E16" s="6">
        <v>42670</v>
      </c>
      <c r="F16" s="6">
        <v>42671</v>
      </c>
      <c r="G16" s="6">
        <v>42672</v>
      </c>
      <c r="H16" s="6">
        <v>42673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DaysAndWeeks+DATE(CalendarYear,10,1)-WEEKDAY(DATE(CalendarYear,10,1),(WeekStart="M")+1)+36</f>
        <v>42674</v>
      </c>
      <c r="C18" s="6">
        <v>42675</v>
      </c>
      <c r="D18" s="6">
        <v>42676</v>
      </c>
      <c r="E18" s="6">
        <v>42677</v>
      </c>
      <c r="F18" s="6">
        <v>42678</v>
      </c>
      <c r="G18" s="6">
        <v>42679</v>
      </c>
      <c r="H18" s="6">
        <v>42680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  <row r="20" spans="2:8" ht="14.25" customHeight="1" x14ac:dyDescent="0.15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phoneticPr fontId="10" type="noConversion"/>
  <conditionalFormatting sqref="B8:G8">
    <cfRule type="expression" dxfId="5" priority="2">
      <formula>DAY(B8)&gt;8</formula>
    </cfRule>
  </conditionalFormatting>
  <conditionalFormatting sqref="B16:H19">
    <cfRule type="expression" dxfId="4" priority="1">
      <formula>AND(DAY(B16)&gt;=1,DAY(B16)&lt;=15)</formula>
    </cfRule>
  </conditionalFormatting>
  <hyperlinks>
    <hyperlink ref="H4" location="NOVEMBER!A1" display="NOV&gt;"/>
    <hyperlink ref="G4" location="SEPTEMBER!A1" display="&lt;SEP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>
    <tabColor theme="9" tint="-0.249977111117893"/>
    <pageSetUpPr fitToPage="1"/>
  </sheetPr>
  <dimension ref="B2:I20"/>
  <sheetViews>
    <sheetView showGridLines="0" zoomScale="125" zoomScaleNormal="125" zoomScalePageLayoutView="125" workbookViewId="0"/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B4" s="1"/>
      <c r="C4" s="1"/>
      <c r="D4" s="1"/>
      <c r="E4" s="1"/>
      <c r="F4" s="1"/>
      <c r="G4" s="10" t="s">
        <v>22</v>
      </c>
      <c r="H4" s="11" t="s">
        <v>24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10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DaysAndWeeks+DATE(CalendarYear,11,1)-WEEKDAY(DATE(CalendarYear,11,1),(WeekStart="M")+1)+1</f>
        <v>42674</v>
      </c>
      <c r="C8" s="6">
        <v>42675</v>
      </c>
      <c r="D8" s="6">
        <v>42676</v>
      </c>
      <c r="E8" s="6">
        <v>42677</v>
      </c>
      <c r="F8" s="6">
        <v>42678</v>
      </c>
      <c r="G8" s="6">
        <v>42679</v>
      </c>
      <c r="H8" s="6">
        <v>42680</v>
      </c>
    </row>
    <row r="9" spans="2:9" ht="39.75" customHeight="1" x14ac:dyDescent="0.15">
      <c r="B9" s="4"/>
      <c r="C9" s="4"/>
      <c r="D9" s="4"/>
      <c r="F9" s="4"/>
      <c r="G9" s="4"/>
      <c r="H9" s="4"/>
    </row>
    <row r="10" spans="2:9" ht="15" customHeight="1" x14ac:dyDescent="0.15">
      <c r="B10" s="6">
        <f t="array" ref="B10:H10">DaysAndWeeks+DATE(CalendarYear,11,1)-WEEKDAY(DATE(CalendarYear,11,1),(WeekStart="M")+1)+8</f>
        <v>42681</v>
      </c>
      <c r="C10" s="6">
        <v>42682</v>
      </c>
      <c r="D10" s="6">
        <v>42683</v>
      </c>
      <c r="E10" s="6">
        <v>42684</v>
      </c>
      <c r="F10" s="6">
        <v>42685</v>
      </c>
      <c r="G10" s="6">
        <v>42686</v>
      </c>
      <c r="H10" s="6">
        <v>42687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DaysAndWeeks+DATE(CalendarYear,11,1)-WEEKDAY(DATE(CalendarYear,11,1),(WeekStart="M")+1)+15</f>
        <v>42688</v>
      </c>
      <c r="C12" s="6">
        <v>42689</v>
      </c>
      <c r="D12" s="6">
        <v>42690</v>
      </c>
      <c r="E12" s="6">
        <v>42691</v>
      </c>
      <c r="F12" s="6">
        <v>42692</v>
      </c>
      <c r="G12" s="6">
        <v>42693</v>
      </c>
      <c r="H12" s="6">
        <v>42694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DaysAndWeeks+DATE(CalendarYear,11,1)-WEEKDAY(DATE(CalendarYear,11,1),(WeekStart="M")+1)+22</f>
        <v>42695</v>
      </c>
      <c r="C14" s="6">
        <v>42696</v>
      </c>
      <c r="D14" s="6">
        <v>42697</v>
      </c>
      <c r="E14" s="6">
        <v>42698</v>
      </c>
      <c r="F14" s="6">
        <v>42699</v>
      </c>
      <c r="G14" s="6">
        <v>42700</v>
      </c>
      <c r="H14" s="6">
        <v>42701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DaysAndWeeks+DATE(CalendarYear,11,1)-WEEKDAY(DATE(CalendarYear,11,1),(WeekStart="M")+1)+29</f>
        <v>42702</v>
      </c>
      <c r="C16" s="6">
        <v>42703</v>
      </c>
      <c r="D16" s="6">
        <v>42704</v>
      </c>
      <c r="E16" s="6">
        <v>42705</v>
      </c>
      <c r="F16" s="6">
        <v>42706</v>
      </c>
      <c r="G16" s="6">
        <v>42707</v>
      </c>
      <c r="H16" s="6">
        <v>42708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DaysAndWeeks+DATE(CalendarYear,11,1)-WEEKDAY(DATE(CalendarYear,11,1),(WeekStart="M")+1)+36</f>
        <v>42709</v>
      </c>
      <c r="C18" s="6">
        <v>42710</v>
      </c>
      <c r="D18" s="6">
        <v>42711</v>
      </c>
      <c r="E18" s="6">
        <v>42712</v>
      </c>
      <c r="F18" s="6">
        <v>42713</v>
      </c>
      <c r="G18" s="6">
        <v>42714</v>
      </c>
      <c r="H18" s="6">
        <v>42715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  <row r="20" spans="2:8" ht="14.25" customHeight="1" x14ac:dyDescent="0.15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phoneticPr fontId="10" type="noConversion"/>
  <conditionalFormatting sqref="B8:G8">
    <cfRule type="expression" dxfId="3" priority="2">
      <formula>DAY(B8)&gt;8</formula>
    </cfRule>
  </conditionalFormatting>
  <conditionalFormatting sqref="B16:H19">
    <cfRule type="expression" dxfId="2" priority="1">
      <formula>AND(DAY(B16)&gt;=1,DAY(B16)&lt;=15)</formula>
    </cfRule>
  </conditionalFormatting>
  <hyperlinks>
    <hyperlink ref="H4" location="DECEMBER!A1" display="DEC&gt;"/>
    <hyperlink ref="G4" location="OCTOBER!A1" display="&lt;OCT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theme="9" tint="-0.499984740745262"/>
    <pageSetUpPr fitToPage="1"/>
  </sheetPr>
  <dimension ref="B2:I20"/>
  <sheetViews>
    <sheetView showGridLines="0" zoomScale="125" zoomScaleNormal="125" zoomScalePageLayoutView="125" workbookViewId="0"/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B4" s="1"/>
      <c r="C4" s="1"/>
      <c r="D4" s="1"/>
      <c r="E4" s="1"/>
      <c r="F4" s="1"/>
      <c r="G4" s="10" t="s">
        <v>23</v>
      </c>
      <c r="H4" s="11" t="s">
        <v>15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11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DaysAndWeeks+DATE(CalendarYear,12,1)-WEEKDAY(DATE(CalendarYear,12,1),(WeekStart="M")+1)+1</f>
        <v>42702</v>
      </c>
      <c r="C8" s="6">
        <v>42703</v>
      </c>
      <c r="D8" s="6">
        <v>42704</v>
      </c>
      <c r="E8" s="6">
        <v>42705</v>
      </c>
      <c r="F8" s="6">
        <v>42706</v>
      </c>
      <c r="G8" s="6">
        <v>42707</v>
      </c>
      <c r="H8" s="6">
        <v>42708</v>
      </c>
    </row>
    <row r="9" spans="2:9" ht="39.75" customHeight="1" x14ac:dyDescent="0.15">
      <c r="B9" s="4"/>
      <c r="C9" s="4"/>
      <c r="D9" s="4"/>
      <c r="F9" s="4"/>
      <c r="G9" s="4"/>
      <c r="H9" s="4"/>
    </row>
    <row r="10" spans="2:9" ht="15" customHeight="1" x14ac:dyDescent="0.15">
      <c r="B10" s="6">
        <f t="array" ref="B10:H10">DaysAndWeeks+DATE(CalendarYear,12,1)-WEEKDAY(DATE(CalendarYear,12,1),(WeekStart="M")+1)+8</f>
        <v>42709</v>
      </c>
      <c r="C10" s="6">
        <v>42710</v>
      </c>
      <c r="D10" s="6">
        <v>42711</v>
      </c>
      <c r="E10" s="6">
        <v>42712</v>
      </c>
      <c r="F10" s="6">
        <v>42713</v>
      </c>
      <c r="G10" s="6">
        <v>42714</v>
      </c>
      <c r="H10" s="6">
        <v>42715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DaysAndWeeks+DATE(CalendarYear,12,1)-WEEKDAY(DATE(CalendarYear,12,1),(WeekStart="M")+1)+15</f>
        <v>42716</v>
      </c>
      <c r="C12" s="6">
        <v>42717</v>
      </c>
      <c r="D12" s="6">
        <v>42718</v>
      </c>
      <c r="E12" s="6">
        <v>42719</v>
      </c>
      <c r="F12" s="6">
        <v>42720</v>
      </c>
      <c r="G12" s="6">
        <v>42721</v>
      </c>
      <c r="H12" s="6">
        <v>42722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DaysAndWeeks+DATE(CalendarYear,12,1)-WEEKDAY(DATE(CalendarYear,12,1),(WeekStart="M")+1)+22</f>
        <v>42723</v>
      </c>
      <c r="C14" s="6">
        <v>42724</v>
      </c>
      <c r="D14" s="6">
        <v>42725</v>
      </c>
      <c r="E14" s="6">
        <v>42726</v>
      </c>
      <c r="F14" s="6">
        <v>42727</v>
      </c>
      <c r="G14" s="6">
        <v>42728</v>
      </c>
      <c r="H14" s="6">
        <v>42729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DaysAndWeeks+DATE(CalendarYear,12,1)-WEEKDAY(DATE(CalendarYear,12,1),(WeekStart="M")+1)+29</f>
        <v>42730</v>
      </c>
      <c r="C16" s="6">
        <v>42731</v>
      </c>
      <c r="D16" s="6">
        <v>42732</v>
      </c>
      <c r="E16" s="6">
        <v>42733</v>
      </c>
      <c r="F16" s="6">
        <v>42734</v>
      </c>
      <c r="G16" s="6">
        <v>42735</v>
      </c>
      <c r="H16" s="6">
        <v>42736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DaysAndWeeks+DATE(CalendarYear,12,1)-WEEKDAY(DATE(CalendarYear,12,1),(WeekStart="M")+1)+36</f>
        <v>42737</v>
      </c>
      <c r="C18" s="6">
        <v>42738</v>
      </c>
      <c r="D18" s="6">
        <v>42739</v>
      </c>
      <c r="E18" s="6">
        <v>42740</v>
      </c>
      <c r="F18" s="6">
        <v>42741</v>
      </c>
      <c r="G18" s="6">
        <v>42742</v>
      </c>
      <c r="H18" s="6">
        <v>42743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  <row r="20" spans="2:8" ht="14.25" customHeight="1" x14ac:dyDescent="0.15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phoneticPr fontId="10" type="noConversion"/>
  <conditionalFormatting sqref="B8:G8">
    <cfRule type="expression" dxfId="1" priority="2">
      <formula>DAY(B8)&gt;8</formula>
    </cfRule>
  </conditionalFormatting>
  <conditionalFormatting sqref="B16:H19">
    <cfRule type="expression" dxfId="0" priority="1">
      <formula>AND(DAY(B16)&gt;=1,DAY(B16)&lt;=15)</formula>
    </cfRule>
  </conditionalFormatting>
  <hyperlinks>
    <hyperlink ref="H4" location="JANUARY!A1" display="JAN&gt;"/>
    <hyperlink ref="G4" location="NOVEMBER!A1" display="&lt;NOV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theme="0" tint="-4.9989318521683403E-2"/>
    <pageSetUpPr fitToPage="1"/>
  </sheetPr>
  <dimension ref="B2:I19"/>
  <sheetViews>
    <sheetView showGridLines="0" zoomScale="125" zoomScaleNormal="125" zoomScalePageLayoutView="125" workbookViewId="0">
      <selection activeCell="C4" sqref="C4"/>
    </sheetView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G4" s="10" t="s">
        <v>15</v>
      </c>
      <c r="H4" s="8" t="s">
        <v>16</v>
      </c>
      <c r="I4" s="1"/>
    </row>
    <row r="5" spans="2:9" ht="27.75" customHeight="1" x14ac:dyDescent="0.3">
      <c r="B5" s="40">
        <f>CalendarYear</f>
        <v>2016</v>
      </c>
      <c r="C5" s="40"/>
      <c r="E5" s="1"/>
      <c r="I5" s="1"/>
    </row>
    <row r="6" spans="2:9" ht="44.25" customHeight="1" x14ac:dyDescent="0.15">
      <c r="B6" s="41" t="s">
        <v>1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DaysAndWeeks+DATE(CalendarYear,2,1)-WEEKDAY(DATE(CalendarYear,2,1),(WeekStart="M")+1)+1</f>
        <v>42401</v>
      </c>
      <c r="C8" s="6">
        <v>42402</v>
      </c>
      <c r="D8" s="6">
        <v>42403</v>
      </c>
      <c r="E8" s="6">
        <v>42404</v>
      </c>
      <c r="F8" s="6">
        <v>42405</v>
      </c>
      <c r="G8" s="6">
        <v>42406</v>
      </c>
      <c r="H8" s="6">
        <v>42407</v>
      </c>
    </row>
    <row r="9" spans="2:9" ht="39.75" customHeight="1" x14ac:dyDescent="0.15">
      <c r="B9" s="4"/>
      <c r="C9" s="4"/>
      <c r="D9" s="4"/>
      <c r="E9" s="4"/>
      <c r="F9" s="4"/>
      <c r="G9" s="4"/>
      <c r="H9" s="4"/>
    </row>
    <row r="10" spans="2:9" ht="15" customHeight="1" x14ac:dyDescent="0.15">
      <c r="B10" s="6">
        <f t="array" ref="B10:H10">DaysAndWeeks+DATE(CalendarYear,2,1)-WEEKDAY(DATE(CalendarYear,2,1),(WeekStart="M")+1)+8</f>
        <v>42408</v>
      </c>
      <c r="C10" s="6">
        <v>42409</v>
      </c>
      <c r="D10" s="6">
        <v>42410</v>
      </c>
      <c r="E10" s="6">
        <v>42411</v>
      </c>
      <c r="F10" s="6">
        <v>42412</v>
      </c>
      <c r="G10" s="6">
        <v>42413</v>
      </c>
      <c r="H10" s="6">
        <v>42414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DaysAndWeeks+DATE(CalendarYear,2,1)-WEEKDAY(DATE(CalendarYear,2,1),(WeekStart="M")+1)+15</f>
        <v>42415</v>
      </c>
      <c r="C12" s="6">
        <v>42416</v>
      </c>
      <c r="D12" s="6">
        <v>42417</v>
      </c>
      <c r="E12" s="6">
        <v>42418</v>
      </c>
      <c r="F12" s="6">
        <v>42419</v>
      </c>
      <c r="G12" s="6">
        <v>42420</v>
      </c>
      <c r="H12" s="6">
        <v>42421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DaysAndWeeks+DATE(CalendarYear,2,1)-WEEKDAY(DATE(CalendarYear,2,1),(WeekStart="M")+1)+22</f>
        <v>42422</v>
      </c>
      <c r="C14" s="6">
        <v>42423</v>
      </c>
      <c r="D14" s="6">
        <v>42424</v>
      </c>
      <c r="E14" s="6">
        <v>42425</v>
      </c>
      <c r="F14" s="6">
        <v>42426</v>
      </c>
      <c r="G14" s="6">
        <v>42427</v>
      </c>
      <c r="H14" s="6">
        <v>42428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DaysAndWeeks+DATE(CalendarYear,2,1)-WEEKDAY(DATE(CalendarYear,2,1),(WeekStart="M")+1)+29</f>
        <v>42429</v>
      </c>
      <c r="C16" s="6">
        <v>42430</v>
      </c>
      <c r="D16" s="6">
        <v>42431</v>
      </c>
      <c r="E16" s="6">
        <v>42432</v>
      </c>
      <c r="F16" s="6">
        <v>42433</v>
      </c>
      <c r="G16" s="6">
        <v>42434</v>
      </c>
      <c r="H16" s="6">
        <v>42435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DaysAndWeeks+DATE(CalendarYear,2,1)-WEEKDAY(DATE(CalendarYear,2,1),(WeekStart="M")+1)+36</f>
        <v>42436</v>
      </c>
      <c r="C18" s="6">
        <v>42437</v>
      </c>
      <c r="D18" s="6">
        <v>42438</v>
      </c>
      <c r="E18" s="6">
        <v>42439</v>
      </c>
      <c r="F18" s="6">
        <v>42440</v>
      </c>
      <c r="G18" s="6">
        <v>42441</v>
      </c>
      <c r="H18" s="6">
        <v>42442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</sheetData>
  <mergeCells count="2">
    <mergeCell ref="B5:C5"/>
    <mergeCell ref="B6:E6"/>
  </mergeCells>
  <conditionalFormatting sqref="B8:G8">
    <cfRule type="expression" dxfId="21" priority="2">
      <formula>DAY(B8)&gt;8</formula>
    </cfRule>
  </conditionalFormatting>
  <conditionalFormatting sqref="B16:H19">
    <cfRule type="expression" dxfId="20" priority="1">
      <formula>AND(DAY(B16)&gt;=1,DAY(B16)&lt;=15)</formula>
    </cfRule>
  </conditionalFormatting>
  <hyperlinks>
    <hyperlink ref="H4" location="MARCH!A1" display="FEBRUARY&gt;"/>
    <hyperlink ref="G4" location="JANUARY!A1" display="&lt;JAN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 enableFormatConditionsCalculation="0">
    <tabColor theme="0" tint="-0.14999847407452621"/>
    <pageSetUpPr fitToPage="1"/>
  </sheetPr>
  <dimension ref="B2:I19"/>
  <sheetViews>
    <sheetView showGridLines="0" zoomScale="125" zoomScaleNormal="125" zoomScalePageLayoutView="125" workbookViewId="0">
      <selection activeCell="C4" sqref="C4"/>
    </sheetView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B4" s="1"/>
      <c r="C4" s="1"/>
      <c r="D4" s="1"/>
      <c r="E4" s="1"/>
      <c r="F4" s="1"/>
      <c r="G4" s="10" t="s">
        <v>14</v>
      </c>
      <c r="H4" s="11" t="s">
        <v>17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3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DaysAndWeeks+DATE(CalendarYear,3,1)-WEEKDAY(DATE(CalendarYear,3,1),(WeekStart="M")+1)+1</f>
        <v>42429</v>
      </c>
      <c r="C8" s="6">
        <v>42430</v>
      </c>
      <c r="D8" s="6">
        <v>42431</v>
      </c>
      <c r="E8" s="6">
        <v>42432</v>
      </c>
      <c r="F8" s="6">
        <v>42433</v>
      </c>
      <c r="G8" s="6">
        <v>42434</v>
      </c>
      <c r="H8" s="6">
        <v>42435</v>
      </c>
    </row>
    <row r="9" spans="2:9" ht="39.75" customHeight="1" x14ac:dyDescent="0.15">
      <c r="B9" s="4"/>
      <c r="C9" s="4"/>
      <c r="D9" s="4"/>
      <c r="E9" s="4"/>
      <c r="F9" s="4"/>
      <c r="G9" s="4"/>
      <c r="H9" s="4"/>
    </row>
    <row r="10" spans="2:9" ht="15" customHeight="1" x14ac:dyDescent="0.15">
      <c r="B10" s="6">
        <f t="array" ref="B10:H10">DaysAndWeeks+DATE(CalendarYear,3,1)-WEEKDAY(DATE(CalendarYear,3,1),(WeekStart="M")+1)+8</f>
        <v>42436</v>
      </c>
      <c r="C10" s="6">
        <v>42437</v>
      </c>
      <c r="D10" s="6">
        <v>42438</v>
      </c>
      <c r="E10" s="6">
        <v>42439</v>
      </c>
      <c r="F10" s="6">
        <v>42440</v>
      </c>
      <c r="G10" s="6">
        <v>42441</v>
      </c>
      <c r="H10" s="6">
        <v>42442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DaysAndWeeks+DATE(CalendarYear,3,1)-WEEKDAY(DATE(CalendarYear,3,1),(WeekStart="M")+1)+15</f>
        <v>42443</v>
      </c>
      <c r="C12" s="6">
        <v>42444</v>
      </c>
      <c r="D12" s="6">
        <v>42445</v>
      </c>
      <c r="E12" s="6">
        <v>42446</v>
      </c>
      <c r="F12" s="6">
        <v>42447</v>
      </c>
      <c r="G12" s="6">
        <v>42448</v>
      </c>
      <c r="H12" s="6">
        <v>42449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DaysAndWeeks+DATE(CalendarYear,3,1)-WEEKDAY(DATE(CalendarYear,3,1),(WeekStart="M")+1)+22</f>
        <v>42450</v>
      </c>
      <c r="C14" s="6">
        <v>42451</v>
      </c>
      <c r="D14" s="6">
        <v>42452</v>
      </c>
      <c r="E14" s="6">
        <v>42453</v>
      </c>
      <c r="F14" s="6">
        <v>42454</v>
      </c>
      <c r="G14" s="6">
        <v>42455</v>
      </c>
      <c r="H14" s="6">
        <v>42456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DaysAndWeeks+DATE(CalendarYear,3,1)-WEEKDAY(DATE(CalendarYear,3,1),(WeekStart="M")+1)+29</f>
        <v>42457</v>
      </c>
      <c r="C16" s="6">
        <v>42458</v>
      </c>
      <c r="D16" s="6">
        <v>42459</v>
      </c>
      <c r="E16" s="6">
        <v>42460</v>
      </c>
      <c r="F16" s="6">
        <v>42461</v>
      </c>
      <c r="G16" s="6">
        <v>42462</v>
      </c>
      <c r="H16" s="6">
        <v>42463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DaysAndWeeks+DATE(CalendarYear,3,1)-WEEKDAY(DATE(CalendarYear,3,1),(WeekStart="M")+1)+36</f>
        <v>42464</v>
      </c>
      <c r="C18" s="6">
        <v>42465</v>
      </c>
      <c r="D18" s="6">
        <v>42466</v>
      </c>
      <c r="E18" s="6">
        <v>42467</v>
      </c>
      <c r="F18" s="6">
        <v>42468</v>
      </c>
      <c r="G18" s="6">
        <v>42469</v>
      </c>
      <c r="H18" s="6">
        <v>42470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</sheetData>
  <mergeCells count="2">
    <mergeCell ref="B5:C5"/>
    <mergeCell ref="B6:E6"/>
  </mergeCells>
  <conditionalFormatting sqref="B8:G8">
    <cfRule type="expression" dxfId="19" priority="2">
      <formula>DAY(B8)&gt;8</formula>
    </cfRule>
  </conditionalFormatting>
  <conditionalFormatting sqref="B16:H19">
    <cfRule type="expression" dxfId="18" priority="1">
      <formula>AND(DAY(B16)&gt;=1,DAY(B16)&lt;=15)</formula>
    </cfRule>
  </conditionalFormatting>
  <hyperlinks>
    <hyperlink ref="H4" location="APRIL!A1" display="APR&gt;"/>
    <hyperlink ref="G4" location="FEBRUARY!A1" display="FEB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enableFormatConditionsCalculation="0">
    <tabColor theme="0" tint="-0.249977111117893"/>
    <pageSetUpPr fitToPage="1"/>
  </sheetPr>
  <dimension ref="B2:I20"/>
  <sheetViews>
    <sheetView showGridLines="0" zoomScale="125" zoomScaleNormal="125" zoomScalePageLayoutView="125" workbookViewId="0">
      <selection activeCell="C4" sqref="C4"/>
    </sheetView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B4" s="1"/>
      <c r="C4" s="1"/>
      <c r="D4" s="1"/>
      <c r="E4" s="1"/>
      <c r="F4" s="1"/>
      <c r="G4" s="10" t="s">
        <v>16</v>
      </c>
      <c r="H4" s="11" t="s">
        <v>0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4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DaysAndWeeks+DATE(CalendarYear,4,1)-WEEKDAY(DATE(CalendarYear,4,1),(WeekStart="M")+1)+1</f>
        <v>42457</v>
      </c>
      <c r="C8" s="6">
        <v>42458</v>
      </c>
      <c r="D8" s="6">
        <v>42459</v>
      </c>
      <c r="E8" s="6">
        <v>42460</v>
      </c>
      <c r="F8" s="6">
        <v>42461</v>
      </c>
      <c r="G8" s="6">
        <v>42462</v>
      </c>
      <c r="H8" s="6">
        <v>42463</v>
      </c>
    </row>
    <row r="9" spans="2:9" ht="39.75" customHeight="1" x14ac:dyDescent="0.15">
      <c r="B9" s="4"/>
      <c r="C9" s="4"/>
      <c r="D9" s="4"/>
      <c r="F9" s="4"/>
      <c r="G9" s="4"/>
      <c r="H9" s="4"/>
    </row>
    <row r="10" spans="2:9" ht="15" customHeight="1" x14ac:dyDescent="0.15">
      <c r="B10" s="6">
        <f t="array" ref="B10:H10">DaysAndWeeks+DATE(CalendarYear,4,1)-WEEKDAY(DATE(CalendarYear,4,1),(WeekStart="M")+1)+8</f>
        <v>42464</v>
      </c>
      <c r="C10" s="6">
        <v>42465</v>
      </c>
      <c r="D10" s="6">
        <v>42466</v>
      </c>
      <c r="E10" s="6">
        <v>42467</v>
      </c>
      <c r="F10" s="6">
        <v>42468</v>
      </c>
      <c r="G10" s="6">
        <v>42469</v>
      </c>
      <c r="H10" s="6">
        <v>42470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DaysAndWeeks+DATE(CalendarYear,4,1)-WEEKDAY(DATE(CalendarYear,4,1),(WeekStart="M")+1)+15</f>
        <v>42471</v>
      </c>
      <c r="C12" s="6">
        <v>42472</v>
      </c>
      <c r="D12" s="6">
        <v>42473</v>
      </c>
      <c r="E12" s="6">
        <v>42474</v>
      </c>
      <c r="F12" s="6">
        <v>42475</v>
      </c>
      <c r="G12" s="6">
        <v>42476</v>
      </c>
      <c r="H12" s="6">
        <v>42477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DaysAndWeeks+DATE(CalendarYear,4,1)-WEEKDAY(DATE(CalendarYear,4,1),(WeekStart="M")+1)+22</f>
        <v>42478</v>
      </c>
      <c r="C14" s="6">
        <v>42479</v>
      </c>
      <c r="D14" s="6">
        <v>42480</v>
      </c>
      <c r="E14" s="6">
        <v>42481</v>
      </c>
      <c r="F14" s="6">
        <v>42482</v>
      </c>
      <c r="G14" s="6">
        <v>42483</v>
      </c>
      <c r="H14" s="6">
        <v>42484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DaysAndWeeks+DATE(CalendarYear,4,1)-WEEKDAY(DATE(CalendarYear,4,1),(WeekStart="M")+1)+29</f>
        <v>42485</v>
      </c>
      <c r="C16" s="6">
        <v>42486</v>
      </c>
      <c r="D16" s="6">
        <v>42487</v>
      </c>
      <c r="E16" s="6">
        <v>42488</v>
      </c>
      <c r="F16" s="6">
        <v>42489</v>
      </c>
      <c r="G16" s="6">
        <v>42490</v>
      </c>
      <c r="H16" s="6">
        <v>42491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DaysAndWeeks+DATE(CalendarYear,4,1)-WEEKDAY(DATE(CalendarYear,4,1),(WeekStart="M")+1)+36</f>
        <v>42492</v>
      </c>
      <c r="C18" s="6">
        <v>42493</v>
      </c>
      <c r="D18" s="6">
        <v>42494</v>
      </c>
      <c r="E18" s="6">
        <v>42495</v>
      </c>
      <c r="F18" s="6">
        <v>42496</v>
      </c>
      <c r="G18" s="6">
        <v>42497</v>
      </c>
      <c r="H18" s="6">
        <v>42498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  <row r="20" spans="2:8" ht="14.25" customHeight="1" x14ac:dyDescent="0.15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7" priority="2">
      <formula>DAY(B8)&gt;8</formula>
    </cfRule>
  </conditionalFormatting>
  <conditionalFormatting sqref="B16:H19">
    <cfRule type="expression" dxfId="16" priority="1">
      <formula>AND(DAY(B16)&gt;=1,DAY(B16)&lt;=15)</formula>
    </cfRule>
  </conditionalFormatting>
  <hyperlinks>
    <hyperlink ref="H4" location="MAY!A1" display="MAY&gt;"/>
    <hyperlink ref="G4" location="MARCH!A1" display="&lt;MAR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>
    <tabColor theme="0" tint="-0.34998626667073579"/>
    <pageSetUpPr fitToPage="1"/>
  </sheetPr>
  <dimension ref="B2:I20"/>
  <sheetViews>
    <sheetView showGridLines="0" zoomScale="125" zoomScaleNormal="125" zoomScalePageLayoutView="125" workbookViewId="0">
      <selection activeCell="C4" sqref="C4"/>
    </sheetView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G4" s="10" t="s">
        <v>17</v>
      </c>
      <c r="H4" s="11" t="s">
        <v>18</v>
      </c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0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DaysAndWeeks+DATE(CalendarYear,5,1)-WEEKDAY(DATE(CalendarYear,5,1),(WeekStart="M")+1)+1</f>
        <v>42485</v>
      </c>
      <c r="C8" s="6">
        <v>42486</v>
      </c>
      <c r="D8" s="6">
        <v>42487</v>
      </c>
      <c r="E8" s="6">
        <v>42488</v>
      </c>
      <c r="F8" s="6">
        <v>42489</v>
      </c>
      <c r="G8" s="6">
        <v>42490</v>
      </c>
      <c r="H8" s="6">
        <v>42491</v>
      </c>
    </row>
    <row r="9" spans="2:9" ht="39.75" customHeight="1" x14ac:dyDescent="0.15">
      <c r="B9" s="4"/>
      <c r="C9" s="4"/>
      <c r="D9" s="4"/>
      <c r="F9" s="4"/>
      <c r="G9" s="4"/>
      <c r="H9" s="4"/>
    </row>
    <row r="10" spans="2:9" ht="15" customHeight="1" x14ac:dyDescent="0.15">
      <c r="B10" s="6">
        <f t="array" ref="B10:H10">DaysAndWeeks+DATE(CalendarYear,5,1)-WEEKDAY(DATE(CalendarYear,5,1),(WeekStart="M")+1)+8</f>
        <v>42492</v>
      </c>
      <c r="C10" s="6">
        <v>42493</v>
      </c>
      <c r="D10" s="6">
        <v>42494</v>
      </c>
      <c r="E10" s="6">
        <v>42495</v>
      </c>
      <c r="F10" s="6">
        <v>42496</v>
      </c>
      <c r="G10" s="6">
        <v>42497</v>
      </c>
      <c r="H10" s="6">
        <v>42498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DaysAndWeeks+DATE(CalendarYear,5,1)-WEEKDAY(DATE(CalendarYear,5,1),(WeekStart="M")+1)+15</f>
        <v>42499</v>
      </c>
      <c r="C12" s="6">
        <v>42500</v>
      </c>
      <c r="D12" s="6">
        <v>42501</v>
      </c>
      <c r="E12" s="6">
        <v>42502</v>
      </c>
      <c r="F12" s="6">
        <v>42503</v>
      </c>
      <c r="G12" s="6">
        <v>42504</v>
      </c>
      <c r="H12" s="6">
        <v>42505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DaysAndWeeks+DATE(CalendarYear,5,1)-WEEKDAY(DATE(CalendarYear,5,1),(WeekStart="M")+1)+22</f>
        <v>42506</v>
      </c>
      <c r="C14" s="6">
        <v>42507</v>
      </c>
      <c r="D14" s="6">
        <v>42508</v>
      </c>
      <c r="E14" s="6">
        <v>42509</v>
      </c>
      <c r="F14" s="6">
        <v>42510</v>
      </c>
      <c r="G14" s="6">
        <v>42511</v>
      </c>
      <c r="H14" s="6">
        <v>42512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DaysAndWeeks+DATE(CalendarYear,5,1)-WEEKDAY(DATE(CalendarYear,5,1),(WeekStart="M")+1)+29</f>
        <v>42513</v>
      </c>
      <c r="C16" s="6">
        <v>42514</v>
      </c>
      <c r="D16" s="6">
        <v>42515</v>
      </c>
      <c r="E16" s="6">
        <v>42516</v>
      </c>
      <c r="F16" s="6">
        <v>42517</v>
      </c>
      <c r="G16" s="6">
        <v>42518</v>
      </c>
      <c r="H16" s="6">
        <v>42519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DaysAndWeeks+DATE(CalendarYear,5,1)-WEEKDAY(DATE(CalendarYear,5,1),(WeekStart="M")+1)+36</f>
        <v>42520</v>
      </c>
      <c r="C18" s="6">
        <v>42521</v>
      </c>
      <c r="D18" s="6">
        <v>42522</v>
      </c>
      <c r="E18" s="6">
        <v>42523</v>
      </c>
      <c r="F18" s="6">
        <v>42524</v>
      </c>
      <c r="G18" s="6">
        <v>42525</v>
      </c>
      <c r="H18" s="6">
        <v>42526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  <row r="20" spans="2:8" ht="14.25" customHeight="1" x14ac:dyDescent="0.15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5" priority="2">
      <formula>DAY(B8)&gt;8</formula>
    </cfRule>
  </conditionalFormatting>
  <conditionalFormatting sqref="B16:H19">
    <cfRule type="expression" dxfId="14" priority="1">
      <formula>AND(DAY(B16)&gt;=1,DAY(B16)&lt;=15)</formula>
    </cfRule>
  </conditionalFormatting>
  <hyperlinks>
    <hyperlink ref="H4" location="JUNE!A1" display="JUN&gt;"/>
    <hyperlink ref="G4" location="APRIL!A1" display="&lt;MAY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theme="0" tint="-0.499984740745262"/>
    <pageSetUpPr fitToPage="1"/>
  </sheetPr>
  <dimension ref="B2:I20"/>
  <sheetViews>
    <sheetView showGridLines="0" zoomScale="125" zoomScaleNormal="125" zoomScalePageLayoutView="125" workbookViewId="0">
      <selection activeCell="C4" sqref="C4"/>
    </sheetView>
  </sheetViews>
  <sheetFormatPr baseColWidth="10" defaultColWidth="9" defaultRowHeight="11" x14ac:dyDescent="0.15"/>
  <cols>
    <col min="1" max="1" width="5.3984375" customWidth="1"/>
    <col min="2" max="8" width="12.3984375" customWidth="1"/>
    <col min="9" max="9" width="5.3984375" customWidth="1"/>
  </cols>
  <sheetData>
    <row r="2" spans="2:9" ht="12.75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customHeight="1" x14ac:dyDescent="0.15">
      <c r="B3" s="9"/>
      <c r="C3" s="9"/>
      <c r="D3" s="9"/>
      <c r="E3" s="1"/>
      <c r="F3" s="1"/>
      <c r="G3" s="1"/>
    </row>
    <row r="4" spans="2:9" ht="16.5" customHeight="1" x14ac:dyDescent="0.15">
      <c r="B4" s="1"/>
      <c r="C4" s="1"/>
      <c r="D4" s="1"/>
      <c r="E4" s="1"/>
      <c r="F4" s="1"/>
      <c r="G4" s="10" t="s">
        <v>0</v>
      </c>
      <c r="H4" s="11" t="s">
        <v>19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5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6">
        <f t="array" ref="B8:H8">DaysAndWeeks+DATE(CalendarYear,6,1)-WEEKDAY(DATE(CalendarYear,6,1),(WeekStart="M")+1)+1</f>
        <v>42520</v>
      </c>
      <c r="C8" s="6">
        <v>42521</v>
      </c>
      <c r="D8" s="6">
        <v>42522</v>
      </c>
      <c r="E8" s="6">
        <v>42523</v>
      </c>
      <c r="F8" s="6">
        <v>42524</v>
      </c>
      <c r="G8" s="6">
        <v>42525</v>
      </c>
      <c r="H8" s="6">
        <v>42526</v>
      </c>
    </row>
    <row r="9" spans="2:9" ht="39.75" customHeight="1" x14ac:dyDescent="0.15">
      <c r="B9" s="4"/>
      <c r="C9" s="4"/>
      <c r="D9" s="4"/>
      <c r="F9" s="4"/>
      <c r="G9" s="4"/>
      <c r="H9" s="4"/>
    </row>
    <row r="10" spans="2:9" ht="15" customHeight="1" x14ac:dyDescent="0.15">
      <c r="B10" s="6">
        <f t="array" ref="B10:H10">DaysAndWeeks+DATE(CalendarYear,6,1)-WEEKDAY(DATE(CalendarYear,6,1),(WeekStart="M")+1)+8</f>
        <v>42527</v>
      </c>
      <c r="C10" s="6">
        <v>42528</v>
      </c>
      <c r="D10" s="6">
        <v>42529</v>
      </c>
      <c r="E10" s="6">
        <v>42530</v>
      </c>
      <c r="F10" s="6">
        <v>42531</v>
      </c>
      <c r="G10" s="6">
        <v>42532</v>
      </c>
      <c r="H10" s="6">
        <v>42533</v>
      </c>
    </row>
    <row r="11" spans="2:9" ht="39.75" customHeight="1" x14ac:dyDescent="0.15">
      <c r="B11" s="4"/>
      <c r="C11" s="4"/>
      <c r="D11" s="4"/>
      <c r="E11" s="4"/>
      <c r="F11" s="4"/>
      <c r="G11" s="4"/>
      <c r="H11" s="4"/>
    </row>
    <row r="12" spans="2:9" ht="15" customHeight="1" x14ac:dyDescent="0.15">
      <c r="B12" s="6">
        <f t="array" ref="B12:H12">DaysAndWeeks+DATE(CalendarYear,6,1)-WEEKDAY(DATE(CalendarYear,6,1),(WeekStart="M")+1)+15</f>
        <v>42534</v>
      </c>
      <c r="C12" s="6">
        <v>42535</v>
      </c>
      <c r="D12" s="6">
        <v>42536</v>
      </c>
      <c r="E12" s="6">
        <v>42537</v>
      </c>
      <c r="F12" s="6">
        <v>42538</v>
      </c>
      <c r="G12" s="6">
        <v>42539</v>
      </c>
      <c r="H12" s="6">
        <v>42540</v>
      </c>
    </row>
    <row r="13" spans="2:9" ht="39.75" customHeight="1" x14ac:dyDescent="0.15">
      <c r="B13" s="4"/>
      <c r="C13" s="4"/>
      <c r="D13" s="4"/>
      <c r="E13" s="4"/>
      <c r="F13" s="4"/>
      <c r="G13" s="4"/>
      <c r="H13" s="4"/>
    </row>
    <row r="14" spans="2:9" ht="15" customHeight="1" x14ac:dyDescent="0.15">
      <c r="B14" s="6">
        <f t="array" ref="B14:H14">DaysAndWeeks+DATE(CalendarYear,6,1)-WEEKDAY(DATE(CalendarYear,6,1),(WeekStart="M")+1)+22</f>
        <v>42541</v>
      </c>
      <c r="C14" s="6">
        <v>42542</v>
      </c>
      <c r="D14" s="6">
        <v>42543</v>
      </c>
      <c r="E14" s="6">
        <v>42544</v>
      </c>
      <c r="F14" s="6">
        <v>42545</v>
      </c>
      <c r="G14" s="6">
        <v>42546</v>
      </c>
      <c r="H14" s="6">
        <v>42547</v>
      </c>
    </row>
    <row r="15" spans="2:9" ht="40.5" customHeight="1" x14ac:dyDescent="0.15">
      <c r="B15" s="4"/>
      <c r="C15" s="4"/>
      <c r="D15" s="4"/>
      <c r="E15" s="4"/>
      <c r="F15" s="4"/>
      <c r="G15" s="4"/>
      <c r="H15" s="4"/>
    </row>
    <row r="16" spans="2:9" ht="15" customHeight="1" x14ac:dyDescent="0.15">
      <c r="B16" s="6">
        <f t="array" ref="B16:H16">DaysAndWeeks+DATE(CalendarYear,6,1)-WEEKDAY(DATE(CalendarYear,6,1),(WeekStart="M")+1)+29</f>
        <v>42548</v>
      </c>
      <c r="C16" s="6">
        <v>42549</v>
      </c>
      <c r="D16" s="6">
        <v>42550</v>
      </c>
      <c r="E16" s="6">
        <v>42551</v>
      </c>
      <c r="F16" s="6">
        <v>42552</v>
      </c>
      <c r="G16" s="6">
        <v>42553</v>
      </c>
      <c r="H16" s="6">
        <v>42554</v>
      </c>
    </row>
    <row r="17" spans="2:8" ht="39.75" customHeight="1" x14ac:dyDescent="0.15">
      <c r="B17" s="4"/>
      <c r="C17" s="4"/>
      <c r="D17" s="4"/>
      <c r="E17" s="4"/>
      <c r="F17" s="4"/>
      <c r="G17" s="4"/>
      <c r="H17" s="4"/>
    </row>
    <row r="18" spans="2:8" ht="15" customHeight="1" x14ac:dyDescent="0.15">
      <c r="B18" s="6">
        <f t="array" ref="B18:H18">DaysAndWeeks+DATE(CalendarYear,6,1)-WEEKDAY(DATE(CalendarYear,6,1),(WeekStart="M")+1)+36</f>
        <v>42555</v>
      </c>
      <c r="C18" s="6">
        <v>42556</v>
      </c>
      <c r="D18" s="6">
        <v>42557</v>
      </c>
      <c r="E18" s="6">
        <v>42558</v>
      </c>
      <c r="F18" s="6">
        <v>42559</v>
      </c>
      <c r="G18" s="6">
        <v>42560</v>
      </c>
      <c r="H18" s="6">
        <v>42561</v>
      </c>
    </row>
    <row r="19" spans="2:8" ht="39.75" customHeight="1" x14ac:dyDescent="0.15">
      <c r="B19" s="3"/>
      <c r="C19" s="3"/>
      <c r="D19" s="3"/>
      <c r="E19" s="3"/>
      <c r="F19" s="3"/>
      <c r="G19" s="3"/>
      <c r="H19" s="4"/>
    </row>
    <row r="20" spans="2:8" ht="14.25" customHeight="1" x14ac:dyDescent="0.15">
      <c r="B20" s="2"/>
      <c r="C20" s="2"/>
      <c r="D20" s="2"/>
      <c r="E20" s="2"/>
      <c r="F20" s="2"/>
      <c r="G20" s="2"/>
      <c r="H20" s="2"/>
    </row>
  </sheetData>
  <mergeCells count="2">
    <mergeCell ref="B5:C5"/>
    <mergeCell ref="B6:E6"/>
  </mergeCells>
  <conditionalFormatting sqref="B8:G8">
    <cfRule type="expression" dxfId="13" priority="2">
      <formula>DAY(B8)&gt;8</formula>
    </cfRule>
  </conditionalFormatting>
  <conditionalFormatting sqref="B16:H19">
    <cfRule type="expression" dxfId="12" priority="1">
      <formula>AND(DAY(B16)&gt;=1,DAY(B16)&lt;=15)</formula>
    </cfRule>
  </conditionalFormatting>
  <hyperlinks>
    <hyperlink ref="H4" location="JULY!A1" display="JULY&gt;"/>
    <hyperlink ref="G4" location="MAY!A1" display="&lt;MAY"/>
  </hyperlinks>
  <printOptions horizontalCentered="1"/>
  <pageMargins left="0.09" right="0.5" top="0.75" bottom="0.75" header="0.3" footer="0.3"/>
  <pageSetup fitToHeight="0" orientation="landscape" horizontalDpi="4294967293" verticalDpi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>
    <tabColor theme="4" tint="-0.499984740745262"/>
    <pageSetUpPr fitToPage="1"/>
  </sheetPr>
  <dimension ref="B1:I21"/>
  <sheetViews>
    <sheetView showGridLines="0" tabSelected="1" topLeftCell="A6" zoomScale="125" zoomScaleNormal="125" zoomScalePageLayoutView="125" workbookViewId="0">
      <selection activeCell="E20" sqref="E20"/>
    </sheetView>
  </sheetViews>
  <sheetFormatPr baseColWidth="10" defaultColWidth="9" defaultRowHeight="11" x14ac:dyDescent="0.15"/>
  <cols>
    <col min="1" max="1" width="7" customWidth="1"/>
    <col min="2" max="6" width="21.796875" customWidth="1"/>
    <col min="7" max="8" width="18.19921875" customWidth="1"/>
    <col min="9" max="9" width="5.3984375" customWidth="1"/>
  </cols>
  <sheetData>
    <row r="1" spans="2:9" hidden="1" x14ac:dyDescent="0.15"/>
    <row r="2" spans="2:9" ht="12.75" hidden="1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hidden="1" customHeight="1" x14ac:dyDescent="0.15">
      <c r="B3" s="9"/>
      <c r="C3" s="9"/>
      <c r="D3" s="9"/>
      <c r="E3" s="1"/>
      <c r="F3" s="1"/>
      <c r="G3" s="1"/>
    </row>
    <row r="4" spans="2:9" ht="16.5" hidden="1" customHeight="1" x14ac:dyDescent="0.15">
      <c r="B4" s="1"/>
      <c r="C4" s="1"/>
      <c r="D4" s="1"/>
      <c r="E4" s="1"/>
      <c r="F4" s="1"/>
      <c r="G4" s="10" t="s">
        <v>18</v>
      </c>
      <c r="H4" s="11" t="s">
        <v>20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6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12" t="str">
        <f t="shared" si="0"/>
        <v>S</v>
      </c>
      <c r="H7" s="12" t="str">
        <f t="shared" si="0"/>
        <v>S</v>
      </c>
    </row>
    <row r="8" spans="2:9" ht="16.5" customHeight="1" x14ac:dyDescent="0.15">
      <c r="B8" s="21">
        <f t="array" ref="B8:H8">DaysAndWeeks+DATE(CalendarYear,7,1)-WEEKDAY(DATE(CalendarYear,7,1),(WeekStart="M")+1)+1</f>
        <v>42548</v>
      </c>
      <c r="C8" s="21">
        <v>42549</v>
      </c>
      <c r="D8" s="21">
        <v>42550</v>
      </c>
      <c r="E8" s="21">
        <v>42551</v>
      </c>
      <c r="F8" s="21">
        <v>42552</v>
      </c>
      <c r="G8" s="22">
        <v>42553</v>
      </c>
      <c r="H8" s="22">
        <v>42554</v>
      </c>
    </row>
    <row r="9" spans="2:9" ht="16" customHeight="1" x14ac:dyDescent="0.15">
      <c r="B9" s="23"/>
      <c r="C9" s="23"/>
      <c r="D9" s="23"/>
      <c r="E9" s="24"/>
      <c r="F9" s="25" t="s">
        <v>31</v>
      </c>
      <c r="G9" s="25" t="s">
        <v>31</v>
      </c>
      <c r="H9" s="25" t="s">
        <v>31</v>
      </c>
    </row>
    <row r="10" spans="2:9" ht="15" customHeight="1" x14ac:dyDescent="0.15">
      <c r="B10" s="21">
        <f t="array" ref="B10:H10">DaysAndWeeks+DATE(CalendarYear,7,1)-WEEKDAY(DATE(CalendarYear,7,1),(WeekStart="M")+1)+8</f>
        <v>42555</v>
      </c>
      <c r="C10" s="21">
        <v>42556</v>
      </c>
      <c r="D10" s="21">
        <v>42557</v>
      </c>
      <c r="E10" s="21">
        <v>42558</v>
      </c>
      <c r="F10" s="21">
        <v>42559</v>
      </c>
      <c r="G10" s="22">
        <v>42560</v>
      </c>
      <c r="H10" s="22">
        <v>42561</v>
      </c>
    </row>
    <row r="11" spans="2:9" ht="25" customHeight="1" x14ac:dyDescent="0.15">
      <c r="B11" s="4"/>
      <c r="C11" s="4"/>
      <c r="D11" s="4"/>
      <c r="E11" s="16" t="s">
        <v>28</v>
      </c>
      <c r="F11" s="17"/>
      <c r="G11" s="18"/>
      <c r="H11" s="18"/>
    </row>
    <row r="12" spans="2:9" ht="22" customHeight="1" x14ac:dyDescent="0.15">
      <c r="B12" s="23"/>
      <c r="C12" s="23"/>
      <c r="D12" s="23"/>
      <c r="E12" s="26"/>
      <c r="F12" s="25" t="s">
        <v>32</v>
      </c>
      <c r="G12" s="25" t="s">
        <v>32</v>
      </c>
      <c r="H12" s="25" t="s">
        <v>32</v>
      </c>
    </row>
    <row r="13" spans="2:9" ht="15" customHeight="1" x14ac:dyDescent="0.15">
      <c r="B13" s="6">
        <f t="array" ref="B13:H13">DaysAndWeeks+DATE(CalendarYear,7,1)-WEEKDAY(DATE(CalendarYear,7,1),(WeekStart="M")+1)+15</f>
        <v>42562</v>
      </c>
      <c r="C13" s="6">
        <v>42563</v>
      </c>
      <c r="D13" s="6">
        <v>42564</v>
      </c>
      <c r="E13" s="6">
        <v>42565</v>
      </c>
      <c r="F13" s="6">
        <v>42566</v>
      </c>
      <c r="G13" s="13">
        <v>42567</v>
      </c>
      <c r="H13" s="13">
        <v>42568</v>
      </c>
    </row>
    <row r="14" spans="2:9" ht="54" customHeight="1" x14ac:dyDescent="0.15">
      <c r="B14" s="28"/>
      <c r="C14" s="29"/>
      <c r="D14" s="15" t="s">
        <v>29</v>
      </c>
      <c r="E14" s="30" t="s">
        <v>51</v>
      </c>
      <c r="F14" s="31" t="s">
        <v>55</v>
      </c>
      <c r="G14" s="18"/>
      <c r="H14" s="18"/>
    </row>
    <row r="15" spans="2:9" ht="65" customHeight="1" x14ac:dyDescent="0.15">
      <c r="B15" s="25" t="s">
        <v>32</v>
      </c>
      <c r="C15" s="25" t="s">
        <v>36</v>
      </c>
      <c r="D15" s="25" t="s">
        <v>36</v>
      </c>
      <c r="E15" s="25" t="s">
        <v>36</v>
      </c>
      <c r="F15" s="25" t="s">
        <v>35</v>
      </c>
      <c r="G15" s="25" t="s">
        <v>36</v>
      </c>
      <c r="H15" s="25" t="s">
        <v>36</v>
      </c>
    </row>
    <row r="16" spans="2:9" ht="15" customHeight="1" x14ac:dyDescent="0.15">
      <c r="B16" s="6">
        <f t="array" ref="B16:H16">DaysAndWeeks+DATE(CalendarYear,7,1)-WEEKDAY(DATE(CalendarYear,7,1),(WeekStart="M")+1)+22</f>
        <v>42569</v>
      </c>
      <c r="C16" s="6">
        <v>42570</v>
      </c>
      <c r="D16" s="6">
        <v>42571</v>
      </c>
      <c r="E16" s="19">
        <v>42572</v>
      </c>
      <c r="F16" s="6">
        <v>42573</v>
      </c>
      <c r="G16" s="13">
        <v>42574</v>
      </c>
      <c r="H16" s="13">
        <v>42575</v>
      </c>
    </row>
    <row r="17" spans="2:8" ht="50" customHeight="1" x14ac:dyDescent="0.15">
      <c r="B17" s="28" t="s">
        <v>48</v>
      </c>
      <c r="C17" s="30" t="s">
        <v>53</v>
      </c>
      <c r="D17" s="15" t="s">
        <v>54</v>
      </c>
      <c r="E17" s="30" t="s">
        <v>57</v>
      </c>
      <c r="F17" s="31" t="s">
        <v>56</v>
      </c>
      <c r="G17" s="18"/>
      <c r="H17" s="18"/>
    </row>
    <row r="18" spans="2:8" ht="39" customHeight="1" x14ac:dyDescent="0.15">
      <c r="B18" s="25" t="s">
        <v>36</v>
      </c>
      <c r="C18" s="25" t="s">
        <v>36</v>
      </c>
      <c r="D18" s="25" t="s">
        <v>36</v>
      </c>
      <c r="E18" s="25" t="s">
        <v>36</v>
      </c>
      <c r="F18" s="25" t="s">
        <v>36</v>
      </c>
      <c r="G18" s="25" t="s">
        <v>36</v>
      </c>
      <c r="H18" s="25" t="s">
        <v>36</v>
      </c>
    </row>
    <row r="19" spans="2:8" ht="15" customHeight="1" x14ac:dyDescent="0.15">
      <c r="B19" s="6">
        <f t="array" ref="B19:H19">DaysAndWeeks+DATE(CalendarYear,7,1)-WEEKDAY(DATE(CalendarYear,7,1),(WeekStart="M")+1)+29</f>
        <v>42576</v>
      </c>
      <c r="C19" s="6">
        <v>42577</v>
      </c>
      <c r="D19" s="6">
        <v>42578</v>
      </c>
      <c r="E19" s="19">
        <v>42579</v>
      </c>
      <c r="F19" s="6">
        <v>42580</v>
      </c>
      <c r="G19" s="13">
        <v>42581</v>
      </c>
      <c r="H19" s="13">
        <v>42582</v>
      </c>
    </row>
    <row r="20" spans="2:8" ht="46" customHeight="1" x14ac:dyDescent="0.15">
      <c r="B20" s="28" t="s">
        <v>47</v>
      </c>
      <c r="C20" s="31" t="s">
        <v>58</v>
      </c>
      <c r="D20" s="15"/>
      <c r="E20" s="30" t="s">
        <v>52</v>
      </c>
      <c r="F20" s="32" t="s">
        <v>41</v>
      </c>
      <c r="G20" s="18"/>
      <c r="H20" s="18"/>
    </row>
    <row r="21" spans="2:8" ht="39" customHeight="1" x14ac:dyDescent="0.15">
      <c r="B21" s="25" t="s">
        <v>36</v>
      </c>
      <c r="C21" s="25" t="s">
        <v>36</v>
      </c>
      <c r="D21" s="25" t="s">
        <v>36</v>
      </c>
      <c r="E21" s="25" t="s">
        <v>36</v>
      </c>
      <c r="F21" s="25" t="s">
        <v>36</v>
      </c>
      <c r="G21" s="25" t="s">
        <v>36</v>
      </c>
      <c r="H21" s="25" t="s">
        <v>36</v>
      </c>
    </row>
  </sheetData>
  <mergeCells count="2">
    <mergeCell ref="B5:C5"/>
    <mergeCell ref="B6:E6"/>
  </mergeCells>
  <phoneticPr fontId="10" type="noConversion"/>
  <conditionalFormatting sqref="B8:G8">
    <cfRule type="expression" dxfId="11" priority="2">
      <formula>DAY(B8)&gt;8</formula>
    </cfRule>
  </conditionalFormatting>
  <conditionalFormatting sqref="B19:H19">
    <cfRule type="expression" dxfId="10" priority="1">
      <formula>AND(DAY(B19)&gt;=1,DAY(B19)&lt;=15)</formula>
    </cfRule>
  </conditionalFormatting>
  <hyperlinks>
    <hyperlink ref="H4" location="AUGUST!A1" display="AUG&gt;"/>
    <hyperlink ref="G4" location="JUNE!A1" display="&lt;JUN"/>
  </hyperlinks>
  <printOptions horizontalCentered="1"/>
  <pageMargins left="0.09" right="0.5" top="0.75" bottom="0.75" header="0.3" footer="0.3"/>
  <pageSetup scale="71" fitToHeight="0" orientation="portrait" horizontalDpi="4294967293" verticalDpi="429496729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 enableFormatConditionsCalculation="0">
    <tabColor theme="4" tint="-0.249977111117893"/>
    <pageSetUpPr fitToPage="1"/>
  </sheetPr>
  <dimension ref="B1:I23"/>
  <sheetViews>
    <sheetView showGridLines="0" topLeftCell="A5" zoomScale="125" zoomScaleNormal="125" zoomScalePageLayoutView="125" workbookViewId="0">
      <selection activeCell="F15" sqref="F15"/>
    </sheetView>
  </sheetViews>
  <sheetFormatPr baseColWidth="10" defaultColWidth="9" defaultRowHeight="11" x14ac:dyDescent="0.15"/>
  <cols>
    <col min="1" max="1" width="7" customWidth="1"/>
    <col min="2" max="6" width="21.796875" customWidth="1"/>
    <col min="7" max="8" width="18" customWidth="1"/>
    <col min="9" max="9" width="5.3984375" customWidth="1"/>
  </cols>
  <sheetData>
    <row r="1" spans="2:9" hidden="1" x14ac:dyDescent="0.15"/>
    <row r="2" spans="2:9" ht="12.75" hidden="1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hidden="1" customHeight="1" x14ac:dyDescent="0.15">
      <c r="B3" s="9"/>
      <c r="C3" s="9"/>
      <c r="D3" s="9"/>
      <c r="E3" s="1"/>
      <c r="F3" s="1"/>
      <c r="G3" s="1"/>
    </row>
    <row r="4" spans="2:9" ht="16.5" hidden="1" customHeight="1" x14ac:dyDescent="0.15">
      <c r="B4" s="1"/>
      <c r="C4" s="1"/>
      <c r="D4" s="1"/>
      <c r="E4" s="1"/>
      <c r="F4" s="1"/>
      <c r="G4" s="10" t="s">
        <v>19</v>
      </c>
      <c r="H4" s="11" t="s">
        <v>21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7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7" t="str">
        <f t="shared" si="0"/>
        <v>S</v>
      </c>
      <c r="H7" s="7" t="str">
        <f t="shared" si="0"/>
        <v>S</v>
      </c>
    </row>
    <row r="8" spans="2:9" ht="16.5" customHeight="1" x14ac:dyDescent="0.15">
      <c r="B8" s="21">
        <f t="array" ref="B8:H8">DaysAndWeeks+DATE(CalendarYear,8,1)-WEEKDAY(DATE(CalendarYear,8,1),(WeekStart="M")+1)+1</f>
        <v>42583</v>
      </c>
      <c r="C8" s="21">
        <v>42584</v>
      </c>
      <c r="D8" s="21">
        <v>42585</v>
      </c>
      <c r="E8" s="21">
        <v>42586</v>
      </c>
      <c r="F8" s="21">
        <v>42587</v>
      </c>
      <c r="G8" s="22">
        <v>42588</v>
      </c>
      <c r="H8" s="22">
        <v>42589</v>
      </c>
    </row>
    <row r="9" spans="2:9" ht="46" customHeight="1" x14ac:dyDescent="0.15">
      <c r="B9" s="17"/>
      <c r="C9" s="17"/>
      <c r="D9" s="17"/>
      <c r="E9" s="30" t="s">
        <v>49</v>
      </c>
      <c r="F9" s="17"/>
      <c r="G9" s="18"/>
      <c r="H9" s="18"/>
    </row>
    <row r="10" spans="2:9" ht="46" customHeight="1" x14ac:dyDescent="0.15">
      <c r="B10" s="25" t="s">
        <v>42</v>
      </c>
      <c r="C10" s="25" t="s">
        <v>37</v>
      </c>
      <c r="D10" s="25" t="s">
        <v>37</v>
      </c>
      <c r="E10" s="25" t="s">
        <v>37</v>
      </c>
      <c r="F10" s="25" t="s">
        <v>38</v>
      </c>
      <c r="G10" s="25" t="s">
        <v>37</v>
      </c>
      <c r="H10" s="25" t="s">
        <v>37</v>
      </c>
    </row>
    <row r="11" spans="2:9" ht="15" customHeight="1" x14ac:dyDescent="0.15">
      <c r="B11" s="6">
        <f t="array" ref="B11:H11">DaysAndWeeks+DATE(CalendarYear,8,1)-WEEKDAY(DATE(CalendarYear,8,1),(WeekStart="M")+1)+8</f>
        <v>42590</v>
      </c>
      <c r="C11" s="6">
        <v>42591</v>
      </c>
      <c r="D11" s="6">
        <v>42592</v>
      </c>
      <c r="E11" s="6">
        <v>42593</v>
      </c>
      <c r="F11" s="6">
        <v>42594</v>
      </c>
      <c r="G11" s="13">
        <v>42595</v>
      </c>
      <c r="H11" s="13">
        <v>42596</v>
      </c>
    </row>
    <row r="12" spans="2:9" ht="35" customHeight="1" x14ac:dyDescent="0.15">
      <c r="B12" s="17"/>
      <c r="C12" s="17"/>
      <c r="D12" s="17"/>
      <c r="E12" s="30" t="s">
        <v>50</v>
      </c>
      <c r="F12" s="15" t="s">
        <v>30</v>
      </c>
      <c r="G12" s="18"/>
      <c r="H12" s="18"/>
    </row>
    <row r="13" spans="2:9" ht="54" customHeight="1" x14ac:dyDescent="0.15">
      <c r="B13" s="25" t="s">
        <v>33</v>
      </c>
      <c r="C13" s="25" t="s">
        <v>33</v>
      </c>
      <c r="D13" s="25" t="s">
        <v>33</v>
      </c>
      <c r="E13" s="25" t="s">
        <v>33</v>
      </c>
      <c r="F13" s="25" t="s">
        <v>46</v>
      </c>
      <c r="G13" s="25" t="s">
        <v>34</v>
      </c>
      <c r="H13" s="25" t="s">
        <v>34</v>
      </c>
    </row>
    <row r="14" spans="2:9" ht="15" customHeight="1" x14ac:dyDescent="0.15">
      <c r="B14" s="6">
        <f t="array" ref="B14:H14">DaysAndWeeks+DATE(CalendarYear,8,1)-WEEKDAY(DATE(CalendarYear,8,1),(WeekStart="M")+1)+15</f>
        <v>42597</v>
      </c>
      <c r="C14" s="6">
        <v>42598</v>
      </c>
      <c r="D14" s="6">
        <v>42599</v>
      </c>
      <c r="E14" s="6">
        <v>42600</v>
      </c>
      <c r="F14" s="6">
        <v>42601</v>
      </c>
      <c r="G14" s="13">
        <v>42602</v>
      </c>
      <c r="H14" s="13">
        <v>42603</v>
      </c>
    </row>
    <row r="15" spans="2:9" ht="48" customHeight="1" x14ac:dyDescent="0.15">
      <c r="B15" s="17"/>
      <c r="C15" s="17"/>
      <c r="D15" s="17"/>
      <c r="E15" s="30" t="s">
        <v>49</v>
      </c>
      <c r="F15" s="17"/>
      <c r="G15" s="18"/>
      <c r="H15" s="18"/>
    </row>
    <row r="16" spans="2:9" ht="33" customHeight="1" x14ac:dyDescent="0.15">
      <c r="B16" s="25" t="s">
        <v>34</v>
      </c>
      <c r="C16" s="25" t="s">
        <v>34</v>
      </c>
      <c r="D16" s="25" t="s">
        <v>34</v>
      </c>
      <c r="E16" s="25" t="s">
        <v>39</v>
      </c>
      <c r="F16" s="25" t="s">
        <v>34</v>
      </c>
      <c r="G16" s="25" t="s">
        <v>34</v>
      </c>
      <c r="H16" s="25" t="s">
        <v>34</v>
      </c>
    </row>
    <row r="17" spans="2:8" ht="15" customHeight="1" x14ac:dyDescent="0.15">
      <c r="B17" s="6">
        <f t="array" ref="B17:H17">DaysAndWeeks+DATE(CalendarYear,8,1)-WEEKDAY(DATE(CalendarYear,8,1),(WeekStart="M")+1)+22</f>
        <v>42604</v>
      </c>
      <c r="C17" s="6">
        <v>42605</v>
      </c>
      <c r="D17" s="6">
        <v>42606</v>
      </c>
      <c r="E17" s="6">
        <v>42607</v>
      </c>
      <c r="F17" s="6">
        <v>42608</v>
      </c>
      <c r="G17" s="13">
        <v>42609</v>
      </c>
      <c r="H17" s="13">
        <v>42610</v>
      </c>
    </row>
    <row r="18" spans="2:8" ht="23" customHeight="1" x14ac:dyDescent="0.15">
      <c r="B18" s="17"/>
      <c r="C18" s="17"/>
      <c r="D18" s="17"/>
      <c r="E18" s="17"/>
      <c r="F18" s="17"/>
      <c r="G18" s="18"/>
      <c r="H18" s="18"/>
    </row>
    <row r="19" spans="2:8" ht="28" customHeight="1" x14ac:dyDescent="0.15">
      <c r="B19" s="25" t="s">
        <v>34</v>
      </c>
      <c r="C19" s="25" t="s">
        <v>34</v>
      </c>
      <c r="D19" s="25" t="s">
        <v>34</v>
      </c>
      <c r="E19" s="25" t="s">
        <v>34</v>
      </c>
      <c r="F19" s="25" t="s">
        <v>34</v>
      </c>
      <c r="G19" s="25" t="s">
        <v>34</v>
      </c>
      <c r="H19" s="25" t="s">
        <v>34</v>
      </c>
    </row>
    <row r="20" spans="2:8" ht="15" customHeight="1" x14ac:dyDescent="0.15">
      <c r="B20" s="6">
        <f t="array" ref="B20:H20">DaysAndWeeks+DATE(CalendarYear,8,1)-WEEKDAY(DATE(CalendarYear,8,1),(WeekStart="M")+1)+29</f>
        <v>42611</v>
      </c>
      <c r="C20" s="6">
        <v>42612</v>
      </c>
      <c r="D20" s="6">
        <v>42613</v>
      </c>
      <c r="E20" s="6">
        <v>42614</v>
      </c>
      <c r="F20" s="6">
        <v>42615</v>
      </c>
      <c r="G20" s="13">
        <v>42616</v>
      </c>
      <c r="H20" s="13">
        <v>42617</v>
      </c>
    </row>
    <row r="21" spans="2:8" ht="24" customHeight="1" x14ac:dyDescent="0.15">
      <c r="B21" s="33" t="s">
        <v>43</v>
      </c>
      <c r="C21" s="17"/>
      <c r="D21" s="17"/>
      <c r="E21" s="4"/>
      <c r="F21" s="4"/>
      <c r="G21" s="14"/>
      <c r="H21" s="14"/>
    </row>
    <row r="22" spans="2:8" ht="28" customHeight="1" x14ac:dyDescent="0.15">
      <c r="B22" s="25" t="s">
        <v>40</v>
      </c>
      <c r="C22" s="25" t="s">
        <v>34</v>
      </c>
      <c r="D22" s="25" t="s">
        <v>34</v>
      </c>
      <c r="E22" s="23"/>
      <c r="F22" s="23"/>
      <c r="G22" s="23"/>
      <c r="H22" s="23"/>
    </row>
    <row r="23" spans="2:8" ht="14.25" customHeight="1" x14ac:dyDescent="0.15">
      <c r="B23" s="2"/>
      <c r="C23" s="2"/>
      <c r="D23" s="2"/>
      <c r="E23" s="2"/>
      <c r="F23" s="2"/>
      <c r="G23" s="2"/>
      <c r="H23" s="2"/>
    </row>
  </sheetData>
  <mergeCells count="2">
    <mergeCell ref="B5:C5"/>
    <mergeCell ref="B6:E6"/>
  </mergeCells>
  <phoneticPr fontId="10" type="noConversion"/>
  <conditionalFormatting sqref="B8:G8">
    <cfRule type="expression" dxfId="9" priority="2">
      <formula>DAY(B8)&gt;8</formula>
    </cfRule>
  </conditionalFormatting>
  <conditionalFormatting sqref="B20:H20 E21:H22">
    <cfRule type="expression" dxfId="8" priority="1">
      <formula>AND(DAY(B20)&gt;=1,DAY(B20)&lt;=15)</formula>
    </cfRule>
  </conditionalFormatting>
  <hyperlinks>
    <hyperlink ref="H4" location="SEPTEMBER!A1" display="SEP&gt;"/>
    <hyperlink ref="G4" location="JULY!A1" display="&lt;JUL"/>
  </hyperlinks>
  <printOptions horizontalCentered="1"/>
  <pageMargins left="0.09" right="0.5" top="0.75" bottom="0.75" header="0.3" footer="0.3"/>
  <pageSetup scale="71" fitToHeight="0" orientation="portrait" horizontalDpi="4294967293" verticalDpi="429496729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theme="3" tint="0.499984740745262"/>
    <pageSetUpPr fitToPage="1"/>
  </sheetPr>
  <dimension ref="B1:I21"/>
  <sheetViews>
    <sheetView showGridLines="0" topLeftCell="A5" zoomScale="125" zoomScaleNormal="125" zoomScalePageLayoutView="125" workbookViewId="0">
      <selection activeCell="E10" sqref="E10"/>
    </sheetView>
  </sheetViews>
  <sheetFormatPr baseColWidth="10" defaultColWidth="9" defaultRowHeight="11" x14ac:dyDescent="0.15"/>
  <cols>
    <col min="1" max="1" width="5.3984375" customWidth="1"/>
    <col min="2" max="6" width="17.796875" customWidth="1"/>
    <col min="7" max="8" width="16" customWidth="1"/>
    <col min="9" max="9" width="5.3984375" customWidth="1"/>
  </cols>
  <sheetData>
    <row r="1" spans="2:9" hidden="1" x14ac:dyDescent="0.15"/>
    <row r="2" spans="2:9" ht="12.75" hidden="1" customHeight="1" x14ac:dyDescent="0.15">
      <c r="B2" s="9"/>
      <c r="C2" s="1"/>
      <c r="D2" s="1"/>
      <c r="E2" s="1"/>
      <c r="F2" s="1"/>
      <c r="G2" s="1"/>
      <c r="H2" s="1"/>
      <c r="I2" s="1"/>
    </row>
    <row r="3" spans="2:9" ht="15.75" hidden="1" customHeight="1" x14ac:dyDescent="0.15">
      <c r="B3" s="9"/>
      <c r="C3" s="9"/>
      <c r="D3" s="9"/>
      <c r="E3" s="1"/>
      <c r="F3" s="1"/>
      <c r="G3" s="1"/>
    </row>
    <row r="4" spans="2:9" ht="16.5" hidden="1" customHeight="1" x14ac:dyDescent="0.15">
      <c r="B4" s="1"/>
      <c r="C4" s="1"/>
      <c r="D4" s="1"/>
      <c r="E4" s="1"/>
      <c r="F4" s="1"/>
      <c r="G4" s="10" t="s">
        <v>20</v>
      </c>
      <c r="H4" s="11" t="s">
        <v>22</v>
      </c>
      <c r="I4" s="1"/>
    </row>
    <row r="5" spans="2:9" ht="27.75" customHeight="1" x14ac:dyDescent="0.3">
      <c r="B5" s="40">
        <f>CalendarYear</f>
        <v>2016</v>
      </c>
      <c r="C5" s="40"/>
      <c r="E5" s="1"/>
      <c r="F5" s="1"/>
      <c r="G5" s="1"/>
      <c r="H5" s="8"/>
      <c r="I5" s="1"/>
    </row>
    <row r="6" spans="2:9" ht="44.25" customHeight="1" x14ac:dyDescent="0.15">
      <c r="B6" s="41" t="s">
        <v>8</v>
      </c>
      <c r="C6" s="41"/>
      <c r="D6" s="41"/>
      <c r="E6" s="41"/>
      <c r="F6" s="5"/>
    </row>
    <row r="7" spans="2:9" ht="18.75" customHeight="1" x14ac:dyDescent="0.15">
      <c r="B7" s="7" t="str">
        <f>WeekStart</f>
        <v>M</v>
      </c>
      <c r="C7" s="7" t="str">
        <f t="shared" ref="C7:H7" si="0">LEFT(TEXT(C8,"ddd"),1)</f>
        <v>T</v>
      </c>
      <c r="D7" s="7" t="str">
        <f t="shared" si="0"/>
        <v>W</v>
      </c>
      <c r="E7" s="7" t="str">
        <f t="shared" si="0"/>
        <v>T</v>
      </c>
      <c r="F7" s="7" t="str">
        <f t="shared" si="0"/>
        <v>F</v>
      </c>
      <c r="G7" s="12" t="str">
        <f t="shared" si="0"/>
        <v>S</v>
      </c>
      <c r="H7" s="12" t="str">
        <f t="shared" si="0"/>
        <v>S</v>
      </c>
    </row>
    <row r="8" spans="2:9" ht="16.5" customHeight="1" x14ac:dyDescent="0.15">
      <c r="B8" s="21">
        <f t="array" ref="B8:H8">DaysAndWeeks+DATE(CalendarYear,9,1)-WEEKDAY(DATE(CalendarYear,9,1),(WeekStart="M")+1)+1</f>
        <v>42611</v>
      </c>
      <c r="C8" s="21">
        <v>42612</v>
      </c>
      <c r="D8" s="21">
        <v>42613</v>
      </c>
      <c r="E8" s="21">
        <v>42614</v>
      </c>
      <c r="F8" s="21">
        <v>42615</v>
      </c>
      <c r="G8" s="22">
        <v>42616</v>
      </c>
      <c r="H8" s="22">
        <v>42617</v>
      </c>
    </row>
    <row r="9" spans="2:9" ht="39.75" customHeight="1" x14ac:dyDescent="0.15">
      <c r="B9" s="4"/>
      <c r="C9" s="4"/>
      <c r="D9" s="4"/>
      <c r="E9" s="20"/>
      <c r="F9" s="20"/>
      <c r="G9" s="35"/>
      <c r="H9" s="35"/>
    </row>
    <row r="10" spans="2:9" ht="39.75" customHeight="1" x14ac:dyDescent="0.15">
      <c r="B10" s="23"/>
      <c r="C10" s="23"/>
      <c r="D10" s="23"/>
      <c r="E10" s="25" t="s">
        <v>34</v>
      </c>
      <c r="F10" s="25" t="s">
        <v>34</v>
      </c>
      <c r="G10" s="36" t="s">
        <v>34</v>
      </c>
      <c r="H10" s="36" t="s">
        <v>34</v>
      </c>
    </row>
    <row r="11" spans="2:9" ht="15" customHeight="1" x14ac:dyDescent="0.15">
      <c r="B11" s="6">
        <f t="array" ref="B11:H11">DaysAndWeeks+DATE(CalendarYear,9,1)-WEEKDAY(DATE(CalendarYear,9,1),(WeekStart="M")+1)+8</f>
        <v>42618</v>
      </c>
      <c r="C11" s="6">
        <v>42619</v>
      </c>
      <c r="D11" s="6">
        <v>42620</v>
      </c>
      <c r="E11" s="6">
        <v>42621</v>
      </c>
      <c r="F11" s="6">
        <v>42622</v>
      </c>
      <c r="G11" s="13">
        <v>42623</v>
      </c>
      <c r="H11" s="13">
        <v>42624</v>
      </c>
    </row>
    <row r="12" spans="2:9" ht="39.75" customHeight="1" x14ac:dyDescent="0.15">
      <c r="B12" s="20"/>
      <c r="C12" s="20"/>
      <c r="D12" s="20"/>
      <c r="E12" s="4"/>
      <c r="F12" s="4"/>
      <c r="G12" s="14"/>
      <c r="H12" s="14"/>
    </row>
    <row r="13" spans="2:9" ht="39.75" customHeight="1" x14ac:dyDescent="0.15">
      <c r="B13" s="25" t="s">
        <v>34</v>
      </c>
      <c r="C13" s="25" t="s">
        <v>34</v>
      </c>
      <c r="D13" s="25" t="s">
        <v>34</v>
      </c>
      <c r="E13" s="23"/>
      <c r="F13" s="23"/>
      <c r="G13" s="37"/>
      <c r="H13" s="37"/>
    </row>
    <row r="14" spans="2:9" ht="15" customHeight="1" x14ac:dyDescent="0.15">
      <c r="B14" s="21">
        <f t="array" ref="B14:H14">DaysAndWeeks+DATE(CalendarYear,9,1)-WEEKDAY(DATE(CalendarYear,9,1),(WeekStart="M")+1)+15</f>
        <v>42625</v>
      </c>
      <c r="C14" s="21">
        <v>42626</v>
      </c>
      <c r="D14" s="21">
        <v>42627</v>
      </c>
      <c r="E14" s="21">
        <v>42628</v>
      </c>
      <c r="F14" s="21">
        <v>42629</v>
      </c>
      <c r="G14" s="22">
        <v>42630</v>
      </c>
      <c r="H14" s="22">
        <v>42631</v>
      </c>
    </row>
    <row r="15" spans="2:9" ht="39.75" customHeight="1" x14ac:dyDescent="0.15">
      <c r="B15" s="4"/>
      <c r="C15" s="4"/>
      <c r="D15" s="4"/>
      <c r="E15" s="4"/>
      <c r="F15" s="4"/>
      <c r="G15" s="14"/>
      <c r="H15" s="14"/>
    </row>
    <row r="16" spans="2:9" ht="46" customHeight="1" x14ac:dyDescent="0.15">
      <c r="B16" s="34" t="s">
        <v>44</v>
      </c>
      <c r="C16" s="27"/>
      <c r="D16" s="27"/>
      <c r="E16" s="27"/>
      <c r="F16" s="27"/>
      <c r="G16" s="38" t="s">
        <v>45</v>
      </c>
      <c r="H16" s="39"/>
    </row>
    <row r="17" spans="2:8" ht="15" customHeight="1" x14ac:dyDescent="0.15">
      <c r="B17" s="6">
        <f t="array" ref="B17:H17">DaysAndWeeks+DATE(CalendarYear,9,1)-WEEKDAY(DATE(CalendarYear,9,1),(WeekStart="M")+1)+22</f>
        <v>42632</v>
      </c>
      <c r="C17" s="6">
        <v>42633</v>
      </c>
      <c r="D17" s="6">
        <v>42634</v>
      </c>
      <c r="E17" s="6">
        <v>42635</v>
      </c>
      <c r="F17" s="6">
        <v>42636</v>
      </c>
      <c r="G17" s="13">
        <v>42637</v>
      </c>
      <c r="H17" s="13">
        <v>42638</v>
      </c>
    </row>
    <row r="18" spans="2:8" ht="40.5" customHeight="1" x14ac:dyDescent="0.15">
      <c r="B18" s="4"/>
      <c r="C18" s="4"/>
      <c r="D18" s="4"/>
      <c r="E18" s="4"/>
      <c r="F18" s="4"/>
      <c r="G18" s="14"/>
      <c r="H18" s="14"/>
    </row>
    <row r="19" spans="2:8" ht="15" customHeight="1" x14ac:dyDescent="0.15">
      <c r="B19" s="6">
        <f t="array" ref="B19:H19">DaysAndWeeks+DATE(CalendarYear,9,1)-WEEKDAY(DATE(CalendarYear,9,1),(WeekStart="M")+1)+29</f>
        <v>42639</v>
      </c>
      <c r="C19" s="6">
        <v>42640</v>
      </c>
      <c r="D19" s="6">
        <v>42641</v>
      </c>
      <c r="E19" s="6">
        <v>42642</v>
      </c>
      <c r="F19" s="6">
        <v>42643</v>
      </c>
      <c r="G19" s="13">
        <v>42644</v>
      </c>
      <c r="H19" s="13">
        <v>42645</v>
      </c>
    </row>
    <row r="20" spans="2:8" ht="39.75" customHeight="1" x14ac:dyDescent="0.15">
      <c r="B20" s="4"/>
      <c r="C20" s="4"/>
      <c r="D20" s="4"/>
      <c r="E20" s="4"/>
      <c r="F20" s="4"/>
      <c r="G20" s="14"/>
      <c r="H20" s="14"/>
    </row>
    <row r="21" spans="2:8" ht="14.25" customHeight="1" x14ac:dyDescent="0.15">
      <c r="B21" s="2"/>
      <c r="C21" s="2"/>
      <c r="D21" s="2"/>
      <c r="E21" s="2"/>
      <c r="F21" s="2"/>
      <c r="G21" s="2"/>
      <c r="H21" s="2"/>
    </row>
  </sheetData>
  <mergeCells count="2">
    <mergeCell ref="B5:C5"/>
    <mergeCell ref="B6:E6"/>
  </mergeCells>
  <phoneticPr fontId="10" type="noConversion"/>
  <conditionalFormatting sqref="B8:G8">
    <cfRule type="expression" dxfId="7" priority="2">
      <formula>DAY(B8)&gt;8</formula>
    </cfRule>
  </conditionalFormatting>
  <conditionalFormatting sqref="B19:H20">
    <cfRule type="expression" dxfId="6" priority="1">
      <formula>AND(DAY(B19)&gt;=1,DAY(B19)&lt;=15)</formula>
    </cfRule>
  </conditionalFormatting>
  <hyperlinks>
    <hyperlink ref="H4" location="OCTOBER!A1" display="OCTOBER&gt;"/>
    <hyperlink ref="G4" location="AUGUST!A1" display="&lt;AUG"/>
  </hyperlinks>
  <printOptions horizontalCentered="1"/>
  <pageMargins left="0.09" right="0.5" top="0.75" bottom="0.75" header="0.3" footer="0.3"/>
  <pageSetup scale="88" fitToHeight="0" orientation="portrait" horizontalDpi="4294967293" verticalDpi="429496729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Microsoft Office User</cp:lastModifiedBy>
  <cp:lastPrinted>2016-07-20T20:18:22Z</cp:lastPrinted>
  <dcterms:created xsi:type="dcterms:W3CDTF">2014-12-22T21:15:20Z</dcterms:created>
  <dcterms:modified xsi:type="dcterms:W3CDTF">2016-07-20T20:18:24Z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ssetID">
    <vt:lpwstr>TF10000027</vt:lpwstr>
  </property>
</Properties>
</file>